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sfcacuk.sharepoint.com/sites/MyDoc/Communicationsandexternalrelations/External comms and relations/Publications drafting folder/"/>
    </mc:Choice>
  </mc:AlternateContent>
  <xr:revisionPtr revIDLastSave="184" documentId="13_ncr:1_{6ED2C75B-99C9-4024-9C31-85EE82636AE5}" xr6:coauthVersionLast="47" xr6:coauthVersionMax="47" xr10:uidLastSave="{758B09F3-5C9E-44ED-A531-C4FCB70EED22}"/>
  <bookViews>
    <workbookView xWindow="-110" yWindow="-110" windowWidth="19420" windowHeight="10420" xr2:uid="{00000000-000D-0000-FFFF-FFFF00000000}"/>
  </bookViews>
  <sheets>
    <sheet name="Declaration" sheetId="1" r:id="rId1"/>
    <sheet name="Assumptions" sheetId="8" r:id="rId2"/>
    <sheet name="SOCIE" sheetId="2" r:id="rId3"/>
    <sheet name="Income" sheetId="4" r:id="rId4"/>
    <sheet name="Expenditure" sheetId="5" r:id="rId5"/>
    <sheet name="Cashflow" sheetId="9" r:id="rId6"/>
    <sheet name="Balance sheet" sheetId="6" r:id="rId7"/>
    <sheet name="BS Additional info" sheetId="3" r:id="rId8"/>
    <sheet name="Transnational and Global Online" sheetId="13" r:id="rId9"/>
    <sheet name="Borrowing covenants" sheetId="12" r:id="rId10"/>
    <sheet name="Summary" sheetId="7" r:id="rId11"/>
  </sheets>
  <definedNames>
    <definedName name="_xlnm.Print_Area" localSheetId="1">Assumptions!$A$1:$G$27</definedName>
    <definedName name="_xlnm.Print_Area" localSheetId="6">'Balance sheet'!$A$1:$K$63</definedName>
    <definedName name="_xlnm.Print_Area" localSheetId="7">'BS Additional info'!$B$1:$I$55</definedName>
    <definedName name="_xlnm.Print_Area" localSheetId="5">Cashflow!$A$1:$P$72</definedName>
    <definedName name="_xlnm.Print_Area" localSheetId="0">Declaration!$B$1:$N$21</definedName>
    <definedName name="_xlnm.Print_Area" localSheetId="4">Expenditure!$A$1:$K$55</definedName>
    <definedName name="_xlnm.Print_Area" localSheetId="3">Income!$A$1:$K$58</definedName>
    <definedName name="_xlnm.Print_Area" localSheetId="2">SOCIE!$A$1:$K$48</definedName>
    <definedName name="_xlnm.Print_Area" localSheetId="10">Summary!$A$2:$E$44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3" l="1"/>
  <c r="D7" i="13"/>
  <c r="G6" i="13"/>
  <c r="D6" i="13"/>
  <c r="G5" i="13"/>
  <c r="D5" i="13"/>
  <c r="G4" i="13"/>
  <c r="D4" i="13"/>
  <c r="D46" i="7"/>
  <c r="C46" i="7"/>
  <c r="G27" i="3"/>
  <c r="E39" i="5"/>
  <c r="F29" i="5"/>
  <c r="D29" i="7"/>
  <c r="D28" i="7"/>
  <c r="D30" i="7" s="1"/>
  <c r="F73" i="9"/>
  <c r="F38" i="9" l="1"/>
  <c r="E70" i="9"/>
  <c r="G53" i="3"/>
  <c r="G52" i="3"/>
  <c r="G51" i="3"/>
  <c r="G50" i="3"/>
  <c r="G49" i="3"/>
  <c r="G48" i="3"/>
  <c r="G47" i="3"/>
  <c r="G46" i="3"/>
  <c r="G43" i="3"/>
  <c r="G42" i="3"/>
  <c r="G9" i="3"/>
  <c r="G10" i="3"/>
  <c r="G21" i="3"/>
  <c r="G22" i="3"/>
  <c r="G32" i="3"/>
  <c r="F9" i="3"/>
  <c r="F10" i="3"/>
  <c r="F21" i="3"/>
  <c r="F22" i="3"/>
  <c r="G4" i="3"/>
  <c r="G38" i="3" s="1"/>
  <c r="I7" i="6"/>
  <c r="I8" i="6"/>
  <c r="I9" i="6"/>
  <c r="I10" i="6"/>
  <c r="I11" i="6"/>
  <c r="I12" i="6"/>
  <c r="I13" i="6"/>
  <c r="I16" i="6"/>
  <c r="I17" i="6"/>
  <c r="I18" i="6"/>
  <c r="I19" i="6"/>
  <c r="I20" i="6"/>
  <c r="I23" i="6"/>
  <c r="I24" i="6"/>
  <c r="I25" i="6"/>
  <c r="I26" i="6"/>
  <c r="I27" i="6"/>
  <c r="I28" i="6"/>
  <c r="I29" i="6"/>
  <c r="I30" i="6"/>
  <c r="I31" i="6"/>
  <c r="I32" i="6"/>
  <c r="I33" i="6"/>
  <c r="I36" i="6"/>
  <c r="I41" i="6"/>
  <c r="I42" i="6"/>
  <c r="I43" i="6"/>
  <c r="I44" i="6"/>
  <c r="I45" i="6"/>
  <c r="I46" i="6"/>
  <c r="I49" i="6"/>
  <c r="I50" i="6"/>
  <c r="I55" i="6"/>
  <c r="I56" i="6"/>
  <c r="I57" i="6"/>
  <c r="I58" i="6"/>
  <c r="I60" i="6"/>
  <c r="I6" i="6"/>
  <c r="I3" i="6"/>
  <c r="I11" i="9"/>
  <c r="I12" i="9"/>
  <c r="I13" i="9"/>
  <c r="I14" i="9"/>
  <c r="I15" i="9"/>
  <c r="I16" i="9"/>
  <c r="I17" i="9"/>
  <c r="I18" i="9"/>
  <c r="I19" i="9"/>
  <c r="I20" i="9"/>
  <c r="I21" i="9"/>
  <c r="I22" i="9"/>
  <c r="I23" i="9"/>
  <c r="I24" i="9"/>
  <c r="I27" i="9"/>
  <c r="I28" i="9"/>
  <c r="I29" i="9"/>
  <c r="I30" i="9"/>
  <c r="I31" i="9"/>
  <c r="I36" i="9"/>
  <c r="I41" i="9"/>
  <c r="I42" i="9"/>
  <c r="I43" i="9"/>
  <c r="I44" i="9"/>
  <c r="I45" i="9"/>
  <c r="I46" i="9"/>
  <c r="I47" i="9"/>
  <c r="I48" i="9"/>
  <c r="I49" i="9"/>
  <c r="I50" i="9"/>
  <c r="I51" i="9"/>
  <c r="I55" i="9"/>
  <c r="I56" i="9"/>
  <c r="I57" i="9"/>
  <c r="I58" i="9"/>
  <c r="I59" i="9"/>
  <c r="I60" i="9"/>
  <c r="I61" i="9"/>
  <c r="I62" i="9"/>
  <c r="I63" i="9"/>
  <c r="I3" i="9"/>
  <c r="I3" i="5"/>
  <c r="H3" i="5"/>
  <c r="I2" i="4"/>
  <c r="H2" i="4"/>
  <c r="G31" i="2"/>
  <c r="G32" i="2"/>
  <c r="G33" i="2"/>
  <c r="G34" i="2"/>
  <c r="G35" i="2"/>
  <c r="G39" i="2"/>
  <c r="G43" i="2"/>
  <c r="G44" i="2"/>
  <c r="G45" i="2"/>
  <c r="G46" i="2"/>
  <c r="I7" i="5"/>
  <c r="I8" i="5"/>
  <c r="I9" i="5"/>
  <c r="I10" i="5"/>
  <c r="I11" i="5"/>
  <c r="I12" i="5"/>
  <c r="I13" i="5"/>
  <c r="I14" i="5"/>
  <c r="I18" i="5"/>
  <c r="I19" i="5"/>
  <c r="I20" i="5"/>
  <c r="I21" i="5"/>
  <c r="I22" i="5"/>
  <c r="I23" i="5"/>
  <c r="I24" i="5"/>
  <c r="I25" i="5"/>
  <c r="I26" i="5"/>
  <c r="I27" i="5"/>
  <c r="I31" i="5"/>
  <c r="I34" i="5"/>
  <c r="I35" i="5"/>
  <c r="I36" i="5"/>
  <c r="I37" i="5"/>
  <c r="I38" i="5"/>
  <c r="I40" i="5"/>
  <c r="I41" i="5"/>
  <c r="I42" i="5"/>
  <c r="I43" i="5"/>
  <c r="I44" i="5"/>
  <c r="I45" i="5"/>
  <c r="I46" i="5"/>
  <c r="I49" i="5"/>
  <c r="I51" i="5"/>
  <c r="I52" i="5"/>
  <c r="I53" i="5"/>
  <c r="I6" i="5"/>
  <c r="I6" i="4"/>
  <c r="I7" i="4"/>
  <c r="I8" i="4"/>
  <c r="I9" i="4"/>
  <c r="I10" i="4"/>
  <c r="I11" i="4"/>
  <c r="I12" i="4"/>
  <c r="I13" i="4"/>
  <c r="I16" i="4"/>
  <c r="I17" i="4"/>
  <c r="I18" i="4"/>
  <c r="I19" i="4"/>
  <c r="I20" i="4"/>
  <c r="I21" i="4"/>
  <c r="I22" i="4"/>
  <c r="I23" i="4"/>
  <c r="I26" i="4"/>
  <c r="I27" i="4"/>
  <c r="I28" i="4"/>
  <c r="I29" i="4"/>
  <c r="I30" i="4"/>
  <c r="I31" i="4"/>
  <c r="I32" i="4"/>
  <c r="I35" i="4"/>
  <c r="I36" i="4"/>
  <c r="I37" i="4"/>
  <c r="I39" i="4"/>
  <c r="I40" i="4"/>
  <c r="I41" i="4"/>
  <c r="I42" i="4"/>
  <c r="I43" i="4"/>
  <c r="I46" i="4"/>
  <c r="I48" i="4"/>
  <c r="I49" i="4"/>
  <c r="I53" i="4"/>
  <c r="I54" i="4"/>
  <c r="I55" i="4"/>
  <c r="I5" i="4"/>
  <c r="F31" i="2"/>
  <c r="F32" i="2"/>
  <c r="F33" i="2"/>
  <c r="F34" i="2"/>
  <c r="F35" i="2"/>
  <c r="F39" i="2"/>
  <c r="F43" i="2"/>
  <c r="F44" i="2"/>
  <c r="F45" i="2"/>
  <c r="F46" i="2"/>
  <c r="G33" i="3" l="1"/>
  <c r="I47" i="4"/>
  <c r="G34" i="3" l="1"/>
  <c r="F70" i="9"/>
  <c r="E52" i="9"/>
  <c r="F52" i="9"/>
  <c r="E64" i="9"/>
  <c r="F64" i="9"/>
  <c r="C41" i="7"/>
  <c r="D41" i="7"/>
  <c r="I52" i="9" l="1"/>
  <c r="I64" i="9"/>
  <c r="D35" i="7"/>
  <c r="F34" i="3"/>
  <c r="F33" i="3"/>
  <c r="F32" i="3"/>
  <c r="F4" i="3"/>
  <c r="F38" i="3" s="1"/>
  <c r="D54" i="3"/>
  <c r="D44" i="3"/>
  <c r="D35" i="3"/>
  <c r="D19" i="3"/>
  <c r="D11" i="3"/>
  <c r="D7" i="3"/>
  <c r="H62" i="6"/>
  <c r="H60" i="6"/>
  <c r="H58" i="6"/>
  <c r="H57" i="6"/>
  <c r="H56" i="6"/>
  <c r="H55" i="6"/>
  <c r="H50" i="6"/>
  <c r="H49" i="6"/>
  <c r="H46" i="6"/>
  <c r="H45" i="6"/>
  <c r="H44" i="6"/>
  <c r="H43" i="6"/>
  <c r="H42" i="6"/>
  <c r="H41" i="6"/>
  <c r="H36" i="6"/>
  <c r="H33" i="6"/>
  <c r="H31" i="6"/>
  <c r="H30" i="6"/>
  <c r="H29" i="6"/>
  <c r="H28" i="6"/>
  <c r="H27" i="6"/>
  <c r="H26" i="6"/>
  <c r="H25" i="6"/>
  <c r="H24" i="6"/>
  <c r="H23" i="6"/>
  <c r="H19" i="6"/>
  <c r="H18" i="6"/>
  <c r="H17" i="6"/>
  <c r="H16" i="6"/>
  <c r="H13" i="6"/>
  <c r="H12" i="6"/>
  <c r="H11" i="6"/>
  <c r="H10" i="6"/>
  <c r="H9" i="6"/>
  <c r="H8" i="6"/>
  <c r="H7" i="6"/>
  <c r="H6" i="6"/>
  <c r="H3" i="6"/>
  <c r="F62" i="6"/>
  <c r="F51" i="6"/>
  <c r="F47" i="6"/>
  <c r="F34" i="6"/>
  <c r="F21" i="6"/>
  <c r="F14" i="6"/>
  <c r="H64" i="9"/>
  <c r="H61" i="9"/>
  <c r="H60" i="9"/>
  <c r="H59" i="9"/>
  <c r="H58" i="9"/>
  <c r="H57" i="9"/>
  <c r="H56" i="9"/>
  <c r="H55" i="9"/>
  <c r="H52" i="9"/>
  <c r="H50" i="9"/>
  <c r="H49" i="9"/>
  <c r="H48" i="9"/>
  <c r="H47" i="9"/>
  <c r="H46" i="9"/>
  <c r="H45" i="9"/>
  <c r="H44" i="9"/>
  <c r="H43" i="9"/>
  <c r="H42" i="9"/>
  <c r="H41" i="9"/>
  <c r="H31" i="9"/>
  <c r="H30" i="9"/>
  <c r="H29" i="9"/>
  <c r="H28" i="9"/>
  <c r="H27" i="9"/>
  <c r="H26" i="9"/>
  <c r="H24" i="9"/>
  <c r="H23" i="9"/>
  <c r="H22" i="9"/>
  <c r="H21" i="9"/>
  <c r="H20" i="9"/>
  <c r="H19" i="9"/>
  <c r="H18" i="9"/>
  <c r="H17" i="9"/>
  <c r="H16" i="9"/>
  <c r="H15" i="9"/>
  <c r="H14" i="9"/>
  <c r="H13" i="9"/>
  <c r="H12" i="9"/>
  <c r="H11" i="9"/>
  <c r="H3" i="9"/>
  <c r="F72" i="9"/>
  <c r="F32" i="9"/>
  <c r="F3" i="9"/>
  <c r="D21" i="2"/>
  <c r="D19" i="2"/>
  <c r="H53" i="5"/>
  <c r="H52" i="5"/>
  <c r="H51" i="5"/>
  <c r="H49" i="5"/>
  <c r="H46" i="5"/>
  <c r="H45" i="5"/>
  <c r="H44" i="5"/>
  <c r="H43" i="5"/>
  <c r="H42" i="5"/>
  <c r="H41" i="5"/>
  <c r="H40" i="5"/>
  <c r="H38" i="5"/>
  <c r="H37" i="5"/>
  <c r="H36" i="5"/>
  <c r="H35" i="5"/>
  <c r="H34" i="5"/>
  <c r="H31" i="5"/>
  <c r="H27" i="5"/>
  <c r="H25" i="5"/>
  <c r="H19" i="5"/>
  <c r="H18" i="5"/>
  <c r="H14" i="5"/>
  <c r="H13" i="5"/>
  <c r="H12" i="5"/>
  <c r="H11" i="5"/>
  <c r="H10" i="5"/>
  <c r="H9" i="5"/>
  <c r="H8" i="5"/>
  <c r="H7" i="5"/>
  <c r="H6" i="5"/>
  <c r="F54" i="5"/>
  <c r="D22" i="2" s="1"/>
  <c r="F39" i="5"/>
  <c r="F28" i="5"/>
  <c r="F15" i="5"/>
  <c r="D18" i="2" s="1"/>
  <c r="H55" i="4"/>
  <c r="H54" i="4"/>
  <c r="H53" i="4"/>
  <c r="H49" i="4"/>
  <c r="H48" i="4"/>
  <c r="H47" i="4"/>
  <c r="H46" i="4"/>
  <c r="H43" i="4"/>
  <c r="H42" i="4"/>
  <c r="H41" i="4"/>
  <c r="H40" i="4"/>
  <c r="H39" i="4"/>
  <c r="H37" i="4"/>
  <c r="H36" i="4"/>
  <c r="H35" i="4"/>
  <c r="H32" i="4"/>
  <c r="H31" i="4"/>
  <c r="H30" i="4"/>
  <c r="H29" i="4"/>
  <c r="H28" i="4"/>
  <c r="H27" i="4"/>
  <c r="H26" i="4"/>
  <c r="H23" i="4"/>
  <c r="H22" i="4"/>
  <c r="H21" i="4"/>
  <c r="H20" i="4"/>
  <c r="H19" i="4"/>
  <c r="H18" i="4"/>
  <c r="H17" i="4"/>
  <c r="H16" i="4"/>
  <c r="H13" i="4"/>
  <c r="H12" i="4"/>
  <c r="H11" i="4"/>
  <c r="H10" i="4"/>
  <c r="H9" i="4"/>
  <c r="H8" i="4"/>
  <c r="H7" i="4"/>
  <c r="H6" i="4"/>
  <c r="H5" i="4"/>
  <c r="F56" i="4"/>
  <c r="D12" i="2" s="1"/>
  <c r="F50" i="4"/>
  <c r="D11" i="2" s="1"/>
  <c r="F44" i="4"/>
  <c r="D10" i="2" s="1"/>
  <c r="F33" i="4"/>
  <c r="D9" i="2" s="1"/>
  <c r="F24" i="4"/>
  <c r="D8" i="2" s="1"/>
  <c r="F14" i="4"/>
  <c r="D7" i="2" s="1"/>
  <c r="F2" i="4"/>
  <c r="F3" i="6" s="1"/>
  <c r="D55" i="3" l="1"/>
  <c r="F47" i="5"/>
  <c r="D20" i="2" s="1"/>
  <c r="D25" i="2" s="1"/>
  <c r="F10" i="9"/>
  <c r="F25" i="9" s="1"/>
  <c r="F38" i="6"/>
  <c r="D13" i="2"/>
  <c r="D34" i="7"/>
  <c r="F39" i="6"/>
  <c r="F53" i="6" s="1"/>
  <c r="F63" i="6" s="1"/>
  <c r="D2" i="7"/>
  <c r="F3" i="5"/>
  <c r="D4" i="3"/>
  <c r="D38" i="3" s="1"/>
  <c r="D23" i="3" l="1"/>
  <c r="D42" i="7"/>
  <c r="D6" i="7"/>
  <c r="D12" i="7"/>
  <c r="D13" i="7"/>
  <c r="D7" i="7"/>
  <c r="D8" i="7" s="1"/>
  <c r="D9" i="7"/>
  <c r="D43" i="7"/>
  <c r="D18" i="7"/>
  <c r="D19" i="7"/>
  <c r="D28" i="2"/>
  <c r="B1" i="12"/>
  <c r="D37" i="7" l="1"/>
  <c r="D31" i="7"/>
  <c r="D22" i="7"/>
  <c r="D21" i="7"/>
  <c r="D36" i="7"/>
  <c r="D14" i="7"/>
  <c r="D11" i="7"/>
  <c r="D10" i="7"/>
  <c r="D37" i="2"/>
  <c r="D25" i="7"/>
  <c r="D24" i="7"/>
  <c r="D23" i="7"/>
  <c r="D20" i="7"/>
  <c r="B1" i="8"/>
  <c r="D41" i="2" l="1"/>
  <c r="F7" i="9" s="1"/>
  <c r="C35" i="7"/>
  <c r="D48" i="2" l="1"/>
  <c r="F66" i="9"/>
  <c r="F34" i="9"/>
  <c r="D44" i="7" l="1"/>
  <c r="D38" i="7" s="1"/>
  <c r="D45" i="7" l="1"/>
  <c r="E72" i="9" l="1"/>
  <c r="E32" i="9"/>
  <c r="E3" i="9"/>
  <c r="A2" i="9"/>
  <c r="H32" i="9" l="1"/>
  <c r="I32" i="9"/>
  <c r="C19" i="2"/>
  <c r="G19" i="2" s="1"/>
  <c r="C21" i="2"/>
  <c r="G21" i="2" s="1"/>
  <c r="F19" i="2" l="1"/>
  <c r="F21" i="2"/>
  <c r="H10" i="9" l="1"/>
  <c r="I10" i="9"/>
  <c r="E25" i="9"/>
  <c r="H25" i="9" l="1"/>
  <c r="I25" i="9"/>
  <c r="E14" i="4"/>
  <c r="G7" i="2" l="1"/>
  <c r="C7" i="2"/>
  <c r="F7" i="2" s="1"/>
  <c r="H39" i="5"/>
  <c r="I39" i="5"/>
  <c r="E28" i="5"/>
  <c r="I28" i="5" s="1"/>
  <c r="E62" i="6" l="1"/>
  <c r="I62" i="6" s="1"/>
  <c r="C7" i="3" l="1"/>
  <c r="C19" i="3"/>
  <c r="E21" i="6"/>
  <c r="I21" i="6" s="1"/>
  <c r="G19" i="3" l="1"/>
  <c r="F19" i="3"/>
  <c r="F7" i="3"/>
  <c r="G7" i="3"/>
  <c r="E14" i="6"/>
  <c r="I14" i="6" s="1"/>
  <c r="E56" i="4"/>
  <c r="C12" i="2" s="1"/>
  <c r="G12" i="2" l="1"/>
  <c r="F12" i="2" l="1"/>
  <c r="E24" i="4"/>
  <c r="C8" i="2" l="1"/>
  <c r="G8" i="2" s="1"/>
  <c r="F8" i="2"/>
  <c r="E2" i="4" l="1"/>
  <c r="C2" i="7" l="1"/>
  <c r="C4" i="3"/>
  <c r="E3" i="6"/>
  <c r="E3" i="5"/>
  <c r="E54" i="5"/>
  <c r="E50" i="4"/>
  <c r="E34" i="6"/>
  <c r="C35" i="3"/>
  <c r="E33" i="4"/>
  <c r="B1" i="7"/>
  <c r="E44" i="4"/>
  <c r="C10" i="2" s="1"/>
  <c r="C54" i="3"/>
  <c r="C44" i="3"/>
  <c r="C23" i="3"/>
  <c r="G23" i="3" s="1"/>
  <c r="C11" i="3"/>
  <c r="B1" i="6"/>
  <c r="B1" i="5"/>
  <c r="B1" i="4"/>
  <c r="B1" i="3"/>
  <c r="E47" i="6"/>
  <c r="I47" i="6" s="1"/>
  <c r="E51" i="6"/>
  <c r="B1" i="2"/>
  <c r="C11" i="2" l="1"/>
  <c r="F11" i="2" s="1"/>
  <c r="C9" i="2"/>
  <c r="G9" i="2" s="1"/>
  <c r="F44" i="3"/>
  <c r="G44" i="3"/>
  <c r="F11" i="3"/>
  <c r="G11" i="3"/>
  <c r="H51" i="6"/>
  <c r="I51" i="6"/>
  <c r="H34" i="6"/>
  <c r="I34" i="6"/>
  <c r="C22" i="2"/>
  <c r="G22" i="2" s="1"/>
  <c r="G10" i="2"/>
  <c r="E38" i="6"/>
  <c r="E39" i="6"/>
  <c r="C34" i="7"/>
  <c r="E47" i="5"/>
  <c r="E15" i="5"/>
  <c r="C18" i="2" s="1"/>
  <c r="G18" i="2" s="1"/>
  <c r="C38" i="3"/>
  <c r="G11" i="2" l="1"/>
  <c r="F9" i="2"/>
  <c r="H38" i="6"/>
  <c r="I38" i="6"/>
  <c r="H39" i="6"/>
  <c r="I39" i="6"/>
  <c r="F22" i="2"/>
  <c r="F18" i="2"/>
  <c r="F10" i="2"/>
  <c r="C20" i="2"/>
  <c r="G20" i="2" s="1"/>
  <c r="C13" i="2"/>
  <c r="G13" i="2" s="1"/>
  <c r="E53" i="6"/>
  <c r="H53" i="6" l="1"/>
  <c r="I53" i="6"/>
  <c r="F20" i="2"/>
  <c r="C9" i="7"/>
  <c r="F13" i="2"/>
  <c r="C25" i="2"/>
  <c r="C13" i="7"/>
  <c r="C6" i="7"/>
  <c r="C37" i="7" s="1"/>
  <c r="C7" i="7"/>
  <c r="C8" i="7" s="1"/>
  <c r="C12" i="7"/>
  <c r="C18" i="7" l="1"/>
  <c r="C24" i="7" s="1"/>
  <c r="G25" i="2"/>
  <c r="C19" i="7"/>
  <c r="C28" i="2"/>
  <c r="C29" i="7" s="1"/>
  <c r="C42" i="7"/>
  <c r="F25" i="2"/>
  <c r="C43" i="7"/>
  <c r="C36" i="7"/>
  <c r="C14" i="7"/>
  <c r="C11" i="7"/>
  <c r="C10" i="7"/>
  <c r="C23" i="7" l="1"/>
  <c r="C20" i="7"/>
  <c r="C22" i="7"/>
  <c r="C21" i="7"/>
  <c r="C25" i="7"/>
  <c r="C28" i="7"/>
  <c r="C37" i="2"/>
  <c r="F37" i="2" s="1"/>
  <c r="G28" i="2"/>
  <c r="F28" i="2"/>
  <c r="C30" i="7" l="1"/>
  <c r="C31" i="7" s="1"/>
  <c r="C41" i="2"/>
  <c r="G37" i="2"/>
  <c r="G41" i="2" l="1"/>
  <c r="E7" i="9"/>
  <c r="E38" i="9" s="1"/>
  <c r="C48" i="2"/>
  <c r="F41" i="2"/>
  <c r="G48" i="2" l="1"/>
  <c r="F48" i="2"/>
  <c r="I7" i="9"/>
  <c r="E34" i="9"/>
  <c r="I34" i="9" s="1"/>
  <c r="H7" i="9"/>
  <c r="H38" i="9" l="1"/>
  <c r="I38" i="9"/>
  <c r="C44" i="7"/>
  <c r="E66" i="9"/>
  <c r="C38" i="7" l="1"/>
  <c r="C45" i="7"/>
  <c r="H66" i="9"/>
  <c r="I66" i="9"/>
</calcChain>
</file>

<file path=xl/sharedStrings.xml><?xml version="1.0" encoding="utf-8"?>
<sst xmlns="http://schemas.openxmlformats.org/spreadsheetml/2006/main" count="564" uniqueCount="356">
  <si>
    <t>Financial Forecast Update 2024-25</t>
  </si>
  <si>
    <t>Institution</t>
  </si>
  <si>
    <t>Contact</t>
  </si>
  <si>
    <t>Telephone</t>
  </si>
  <si>
    <t>Email:</t>
  </si>
  <si>
    <t>DECLARATION:</t>
  </si>
  <si>
    <t>The attached worksheets represent the financial forecast for the institution. They reflect a financial statement of our academic and physical plans for 2024-25. Adequate explanations have been provided for significant variances on the spreadsheet.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t>
  </si>
  <si>
    <t>Signed:</t>
  </si>
  <si>
    <t>Head of Institution</t>
  </si>
  <si>
    <t>Date:</t>
  </si>
  <si>
    <t>Assumptions sheet</t>
  </si>
  <si>
    <t>1. Assumptions</t>
  </si>
  <si>
    <t xml:space="preserve"> Please outline below the assumptions made in the forecast for key </t>
  </si>
  <si>
    <t>income and expenditure lines:</t>
  </si>
  <si>
    <t>Income</t>
  </si>
  <si>
    <t>2024 SPF</t>
  </si>
  <si>
    <t>FFU</t>
  </si>
  <si>
    <t>Additional comments/explanations</t>
  </si>
  <si>
    <t>% applied</t>
  </si>
  <si>
    <t>SFC general fund</t>
  </si>
  <si>
    <t>SFC strategic funding</t>
  </si>
  <si>
    <t>Tuition fees - Scotland</t>
  </si>
  <si>
    <t>Tuition fees - EU</t>
  </si>
  <si>
    <t xml:space="preserve">Tuition fees - RUK </t>
  </si>
  <si>
    <t>Tuition fees - international new intake</t>
  </si>
  <si>
    <t>Tuition fees - international continuing students</t>
  </si>
  <si>
    <t xml:space="preserve">UKRI grants </t>
  </si>
  <si>
    <t>Other research income</t>
  </si>
  <si>
    <t>Expenditure</t>
  </si>
  <si>
    <t>Staff costs - pay award</t>
  </si>
  <si>
    <t>Staff costs - pension provision</t>
  </si>
  <si>
    <t>Staff costs - other</t>
  </si>
  <si>
    <t xml:space="preserve">Other operating expenses </t>
  </si>
  <si>
    <t>Staff numbers (FTE)</t>
  </si>
  <si>
    <t>SPF Forecast 
2024-25</t>
  </si>
  <si>
    <t>FFU Forecast 
2024-25</t>
  </si>
  <si>
    <t>Variance</t>
  </si>
  <si>
    <t>Explanation of significant variances</t>
  </si>
  <si>
    <t>Statement of Comprehensive income and expenditure (Consolidated)</t>
  </si>
  <si>
    <t>£000</t>
  </si>
  <si>
    <t>%</t>
  </si>
  <si>
    <t>£</t>
  </si>
  <si>
    <t>INCOME</t>
  </si>
  <si>
    <t>Tuition fees and education contracts</t>
  </si>
  <si>
    <t>Funding council grants</t>
  </si>
  <si>
    <t>Research grants and contracts</t>
  </si>
  <si>
    <t>Other income</t>
  </si>
  <si>
    <t>Investment income</t>
  </si>
  <si>
    <t>Donations and endowments</t>
  </si>
  <si>
    <t>Total income</t>
  </si>
  <si>
    <t>EXPENDITURE</t>
  </si>
  <si>
    <t>Staff costs</t>
  </si>
  <si>
    <t>Fundamental restructuring costs</t>
  </si>
  <si>
    <t>Other operating expenses</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</si>
  <si>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</si>
  <si>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</si>
  <si>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</si>
  <si>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</si>
  <si>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</si>
  <si>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 property</t>
  </si>
  <si>
    <t>Gain/(loss) on investments</t>
  </si>
  <si>
    <t>Share of operating surplus/(deficit) in joint venture(s)</t>
  </si>
  <si>
    <t>Share of operating surplus/(deficit) in associate(s)</t>
  </si>
  <si>
    <t>Surplus/(deficit) before tax</t>
  </si>
  <si>
    <t>Taxation</t>
  </si>
  <si>
    <t>Surplus/(deficit) for the year</t>
  </si>
  <si>
    <t>Unrealised surplus on revaluation of land and buildings</t>
  </si>
  <si>
    <t>Actuarial (loss)/gain in respect of pension schemes</t>
  </si>
  <si>
    <t>Change in fair value hedging financial instrument(s)</t>
  </si>
  <si>
    <t xml:space="preserve">Other comprehensive income </t>
  </si>
  <si>
    <t>Total comprehensive income for the year</t>
  </si>
  <si>
    <t xml:space="preserve">Tuition fees and </t>
  </si>
  <si>
    <t xml:space="preserve">a) </t>
  </si>
  <si>
    <t>HE - Scotland</t>
  </si>
  <si>
    <t>education contracts</t>
  </si>
  <si>
    <t>b)</t>
  </si>
  <si>
    <t>HE - EU</t>
  </si>
  <si>
    <t>c)</t>
  </si>
  <si>
    <t>HE - RUK</t>
  </si>
  <si>
    <t>d)</t>
  </si>
  <si>
    <t>HE- International new intake</t>
  </si>
  <si>
    <t>e)</t>
  </si>
  <si>
    <t>HE- International continuing studies</t>
  </si>
  <si>
    <t>f)</t>
  </si>
  <si>
    <t>HE- international other</t>
  </si>
  <si>
    <t>g)</t>
  </si>
  <si>
    <t>Non-credit bearing course fees</t>
  </si>
  <si>
    <t>h)</t>
  </si>
  <si>
    <t>Education contracts</t>
  </si>
  <si>
    <t>i)</t>
  </si>
  <si>
    <t>Other</t>
  </si>
  <si>
    <t>Total tuition fees and education contracts</t>
  </si>
  <si>
    <t>Funding Council Grants</t>
  </si>
  <si>
    <t xml:space="preserve">a)  </t>
  </si>
  <si>
    <t>General Fund - Teaching</t>
  </si>
  <si>
    <t xml:space="preserve">b) </t>
  </si>
  <si>
    <t>General Fund - Research</t>
  </si>
  <si>
    <t xml:space="preserve">c)  </t>
  </si>
  <si>
    <t>Deferred capital grants released in year</t>
  </si>
  <si>
    <t xml:space="preserve">d)  </t>
  </si>
  <si>
    <t>Strategic funding</t>
  </si>
  <si>
    <t>Annual Capital Maintenance</t>
  </si>
  <si>
    <t>Capital Grants Received</t>
  </si>
  <si>
    <t>Grants for FE provision</t>
  </si>
  <si>
    <t>Ring fenced grants funded by Scottish Government</t>
  </si>
  <si>
    <t>Total Funding Council Grants</t>
  </si>
  <si>
    <t>a)</t>
  </si>
  <si>
    <t>Research Councils</t>
  </si>
  <si>
    <t>UK Based Charities</t>
  </si>
  <si>
    <t>European Commission</t>
  </si>
  <si>
    <t>Release of deferred capital grant (research)</t>
  </si>
  <si>
    <t xml:space="preserve">UK Government </t>
  </si>
  <si>
    <t>Other grants and contracts</t>
  </si>
  <si>
    <t>Total research grants and contracts</t>
  </si>
  <si>
    <t>Other Income</t>
  </si>
  <si>
    <t>Residences, catering and conferences</t>
  </si>
  <si>
    <t>Other European Income</t>
  </si>
  <si>
    <t>Other income generating activities</t>
  </si>
  <si>
    <t>City Region Deal funding</t>
  </si>
  <si>
    <t>Other grant income</t>
  </si>
  <si>
    <t>Releases of deferred capital grant (non research and Funding Council)</t>
  </si>
  <si>
    <t xml:space="preserve">Other income   </t>
  </si>
  <si>
    <t>Total other income</t>
  </si>
  <si>
    <t>Investment income from expendable endowments</t>
  </si>
  <si>
    <t>Investment income from permanent endowments</t>
  </si>
  <si>
    <t>Other investment income</t>
  </si>
  <si>
    <t>Other interest receivable</t>
  </si>
  <si>
    <t>Total investment income</t>
  </si>
  <si>
    <t>New endowments</t>
  </si>
  <si>
    <t>Donations with restrictions</t>
  </si>
  <si>
    <t>Unrestricted donations</t>
  </si>
  <si>
    <t>Total donations and endowments</t>
  </si>
  <si>
    <t>Explanation for significant variances</t>
  </si>
  <si>
    <t>Staff Costs</t>
  </si>
  <si>
    <t>Teaching departments</t>
  </si>
  <si>
    <t>Teaching support services</t>
  </si>
  <si>
    <t>Administration and central services</t>
  </si>
  <si>
    <t>Premises</t>
  </si>
  <si>
    <t xml:space="preserve">Residences and catering </t>
  </si>
  <si>
    <t>Other staff costs</t>
  </si>
  <si>
    <t>Movement on pension provisions</t>
  </si>
  <si>
    <t>Total staff costs</t>
  </si>
  <si>
    <t>Additional breakdown of staff costs</t>
  </si>
  <si>
    <t>Salaries</t>
  </si>
  <si>
    <t>Social Security costs</t>
  </si>
  <si>
    <t>Employers costs - USS</t>
  </si>
  <si>
    <t>Employers costs - STSS</t>
  </si>
  <si>
    <t>Employers costs - LGPS</t>
  </si>
  <si>
    <t>Employers costs - university's own scheme</t>
  </si>
  <si>
    <t>Employers costs - other schemes</t>
  </si>
  <si>
    <t>Changes to provision - USS</t>
  </si>
  <si>
    <t>Changes to provision - other schemes</t>
  </si>
  <si>
    <t>Other staff related costs</t>
  </si>
  <si>
    <t>Non-staff costs</t>
  </si>
  <si>
    <t xml:space="preserve">General education </t>
  </si>
  <si>
    <t xml:space="preserve">   i)</t>
  </si>
  <si>
    <t>Maintenance</t>
  </si>
  <si>
    <t xml:space="preserve">   ii)</t>
  </si>
  <si>
    <t>Utilities</t>
  </si>
  <si>
    <t xml:space="preserve">   iii)</t>
  </si>
  <si>
    <t>Residences and catering</t>
  </si>
  <si>
    <t>j)</t>
  </si>
  <si>
    <t>Interest on early retirement provision</t>
  </si>
  <si>
    <t>Total other operating expenses</t>
  </si>
  <si>
    <t>Total depreciation</t>
  </si>
  <si>
    <t>On bank loans, overdrafts and other loans</t>
  </si>
  <si>
    <t>Net charge on pension scheme</t>
  </si>
  <si>
    <t>Total finance costs</t>
  </si>
  <si>
    <t>Cashflow</t>
  </si>
  <si>
    <t>Cash flow from operating activities</t>
  </si>
  <si>
    <t>Surplus / (deficit) for the year</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</si>
  <si>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</si>
  <si>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</si>
  <si>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</si>
  <si>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</si>
  <si>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</si>
  <si>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</si>
  <si>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</si>
  <si>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</si>
  <si>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</si>
  <si>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</si>
  <si>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k)</t>
  </si>
  <si>
    <t>Receipt of donated equipment</t>
  </si>
  <si>
    <t>l)</t>
  </si>
  <si>
    <t>Pension costs less contributions payable</t>
  </si>
  <si>
    <t>m)</t>
  </si>
  <si>
    <t>Share of operating surplus / (deficit) in joint venture</t>
  </si>
  <si>
    <t>n)</t>
  </si>
  <si>
    <t>Share of operating surplus / (deficit) in associate</t>
  </si>
  <si>
    <t>o)</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</si>
  <si>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</si>
  <si>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</si>
  <si>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</si>
  <si>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</si>
  <si>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</si>
  <si>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</si>
  <si>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</si>
  <si>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Cash flows from operating activities before tax</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</si>
  <si>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</si>
  <si>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</si>
  <si>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</si>
  <si>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</si>
  <si>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</si>
  <si>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</si>
  <si>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</si>
  <si>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</si>
  <si>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</si>
  <si>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</si>
  <si>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</si>
  <si>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</si>
  <si>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</si>
  <si>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</si>
  <si>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</si>
  <si>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New secured loans</t>
  </si>
  <si>
    <t>New unsecured loans</t>
  </si>
  <si>
    <t>Repayments of amounts borrowed</t>
  </si>
  <si>
    <t>Capital element of finance lease and service concession payments</t>
  </si>
  <si>
    <t>Dividends paid</t>
  </si>
  <si>
    <t>Total cash flows from financing activities</t>
  </si>
  <si>
    <t>(Decrease) / increase in cash and cash equivalents in the year</t>
  </si>
  <si>
    <t>Cash and cash equivalents at beginning of the year</t>
  </si>
  <si>
    <t>Cash and cash equivalents at the end of the year</t>
  </si>
  <si>
    <t>Check</t>
  </si>
  <si>
    <t>Balance Sheet</t>
  </si>
  <si>
    <t>Non-current assets</t>
  </si>
  <si>
    <t>Intangible assets</t>
  </si>
  <si>
    <t>Goodwill</t>
  </si>
  <si>
    <t>Negative goodwill</t>
  </si>
  <si>
    <t>Fixed assets</t>
  </si>
  <si>
    <t>Heritage assets</t>
  </si>
  <si>
    <t>Investments</t>
  </si>
  <si>
    <t>Investment in joint venture(s)</t>
  </si>
  <si>
    <t>Investment in associate(s)</t>
  </si>
  <si>
    <t>Total non-current assets</t>
  </si>
  <si>
    <t>Current assets</t>
  </si>
  <si>
    <t>Stock</t>
  </si>
  <si>
    <t>Trade and other receivables</t>
  </si>
  <si>
    <t>Cash and cash equivalents</t>
  </si>
  <si>
    <t>Other (e.g. assets for resale)</t>
  </si>
  <si>
    <t>Total current assets</t>
  </si>
  <si>
    <t>Creditors: amounts falling due within one year</t>
  </si>
  <si>
    <t>Bank overdrafts</t>
  </si>
  <si>
    <t>Bank loans and external borrowing</t>
  </si>
  <si>
    <t>Obligations under finance leases and service concessions</t>
  </si>
  <si>
    <t>Loans repayable to Funding Council (including Financial Transactions)</t>
  </si>
  <si>
    <t>UK Government Loan Schemes (COVID Corporate Finance Facility (CCFF), the Coronavirus Large Business Interruption Loan Scheme (CLBILS))</t>
  </si>
  <si>
    <t>Payments received in advance</t>
  </si>
  <si>
    <t>Trade creditors</t>
  </si>
  <si>
    <t>Taxation and social security</t>
  </si>
  <si>
    <t>Accruals and deferred income</t>
  </si>
  <si>
    <t>Deferred Grants</t>
  </si>
  <si>
    <t>Other creditors</t>
  </si>
  <si>
    <t>Total creditors &lt; 1year</t>
  </si>
  <si>
    <t>Share of net assets/(liabilities) in associate</t>
  </si>
  <si>
    <t>NET CURRENT ASSETS/LIABILITIES</t>
  </si>
  <si>
    <t>TOTAL ASSETS LESS CURRENT LIABILITIES</t>
  </si>
  <si>
    <t>Creditors: amounts falling due after more than one year</t>
  </si>
  <si>
    <t>Finance leases and service concessions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</si>
  <si>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</si>
  <si>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</si>
  <si>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</si>
  <si>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</si>
  <si>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</si>
  <si>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</si>
  <si>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</si>
  <si>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</si>
  <si>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</si>
  <si>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</si>
  <si>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</si>
  <si>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</si>
  <si>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</si>
  <si>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BALANCE SHEET- ADDITIONAL INFORMATION</t>
  </si>
  <si>
    <t xml:space="preserve">Breakdown of current asset investments </t>
  </si>
  <si>
    <t>Figure per balance sheet</t>
  </si>
  <si>
    <t>Representing:</t>
  </si>
  <si>
    <t>Restricted cash</t>
  </si>
  <si>
    <t>Unrestricted cash</t>
  </si>
  <si>
    <t>Please complete the breakdown between unrestricted and restricted cash as accurately as possible.</t>
  </si>
  <si>
    <t>Breakdown of cash and cash equivalents</t>
  </si>
  <si>
    <t>SFC FInancial Transactions</t>
  </si>
  <si>
    <t> </t>
  </si>
  <si>
    <t>SFC FInancial Transactions funding included in cash balance</t>
  </si>
  <si>
    <t>Bank overdrafts, bank loans and external borrowing</t>
  </si>
  <si>
    <t>Overdrafts</t>
  </si>
  <si>
    <t>Bank loans and external borrowing falling due within one year</t>
  </si>
  <si>
    <t>Bank loans and external borrowing falling due after more than one year</t>
  </si>
  <si>
    <t>Capital Expenditure Projects and Forecast Methods of Financing</t>
  </si>
  <si>
    <t>Expenditure:</t>
  </si>
  <si>
    <t>Land &amp; Buildings</t>
  </si>
  <si>
    <t>Equipment &amp; Others</t>
  </si>
  <si>
    <t>Financed by:</t>
  </si>
  <si>
    <t>Reserves/internal funds</t>
  </si>
  <si>
    <t>Loans</t>
  </si>
  <si>
    <t>Leasing</t>
  </si>
  <si>
    <t>SFC</t>
  </si>
  <si>
    <t>Re-investment of retained proceeds from sales</t>
  </si>
  <si>
    <t>Non-SFC grants</t>
  </si>
  <si>
    <t>PFI</t>
  </si>
  <si>
    <t>Other - please specify if material</t>
  </si>
  <si>
    <t>BORROWING COVENANTS</t>
  </si>
  <si>
    <t>Lender</t>
  </si>
  <si>
    <t>Borrowing   £000</t>
  </si>
  <si>
    <t>Repayment details / end date</t>
  </si>
  <si>
    <t>Interest rate</t>
  </si>
  <si>
    <t>Details of covenants</t>
  </si>
  <si>
    <t>Measurement dates / frequency</t>
  </si>
  <si>
    <t>Details of breaches/waivers agreed</t>
  </si>
  <si>
    <t>Any other information</t>
  </si>
  <si>
    <t xml:space="preserve"> </t>
  </si>
  <si>
    <t>Income ratios</t>
  </si>
  <si>
    <t>Total Income</t>
  </si>
  <si>
    <t>Total Funding Council Grant as % of Total Income</t>
  </si>
  <si>
    <t>Total non-Funding Council Grant as % of Total Income</t>
  </si>
  <si>
    <t>Total Education Contracts and Tuition Fees as % of Total Income</t>
  </si>
  <si>
    <t>RUK student fees as % of Total Income</t>
  </si>
  <si>
    <t>International student fees as% of Total Income</t>
  </si>
  <si>
    <t>Total Research Grants and Contracts as % of Total Income</t>
  </si>
  <si>
    <t>Total Other Income as % of Total Income</t>
  </si>
  <si>
    <t>Residences, catering and coference income as % of Total Income</t>
  </si>
  <si>
    <t>Expenditure ratios</t>
  </si>
  <si>
    <t>Total Expenditure</t>
  </si>
  <si>
    <t>Staff Costs as % of Total Expenditure</t>
  </si>
  <si>
    <t>Employers costs - USS - as % of Total Expenditure</t>
  </si>
  <si>
    <t>Employers costs - STSS - as % of Total Expenditure</t>
  </si>
  <si>
    <t>Employers costs - LGPS - as % of Total Expenditure</t>
  </si>
  <si>
    <t>Employers costs - university's own scheme - as % of Total Expenditure</t>
  </si>
  <si>
    <t>Employers costs - other schemes - as % of Total Expenditure</t>
  </si>
  <si>
    <t>Employers costs - all schemes - as % of Total Expenditure</t>
  </si>
  <si>
    <t>Operating position</t>
  </si>
  <si>
    <t>Operating Surplus/(deficit)</t>
  </si>
  <si>
    <t>Operating Surplus/(deficit) as % of Total Income</t>
  </si>
  <si>
    <t>Adjusted operating surplus/(deficit)</t>
  </si>
  <si>
    <t>Adjusted operating surplus/(deficit) as % of Total Income</t>
  </si>
  <si>
    <t>* Adjusted for fundamental restructuring costs and movement on all pension provisions</t>
  </si>
  <si>
    <t>Balance Sheet strength</t>
  </si>
  <si>
    <t>Current Ratio</t>
  </si>
  <si>
    <t>Total borrowing: Overdrafts, Loans, Finance Leases and amounts owed to SFC (including FT)</t>
  </si>
  <si>
    <t>Total borrowing as % of Total income</t>
  </si>
  <si>
    <t>Cash Position</t>
  </si>
  <si>
    <t>Cash and Current Asset Investments less overdrafts</t>
  </si>
  <si>
    <t>Days Ratio of Cash to Total Expenditure</t>
  </si>
  <si>
    <t>Days Ratio of Unrestricted Cash to Total Expenditure</t>
  </si>
  <si>
    <t>Net cash flow from operating activities as % of total income</t>
  </si>
  <si>
    <t>Details of discussions re covenants 2024-25</t>
  </si>
  <si>
    <t xml:space="preserve">Ratio - Total income to Debt service costs </t>
  </si>
  <si>
    <t>Ratio - Net cash flow from operating activities to Debt service costs</t>
  </si>
  <si>
    <t>Net cash flow from operating activities as % of  total borrowing</t>
  </si>
  <si>
    <t>Global online</t>
  </si>
  <si>
    <t>Transnational</t>
  </si>
  <si>
    <t>YES</t>
  </si>
  <si>
    <t>NO</t>
  </si>
  <si>
    <t>Income sheet - International student tuition fees</t>
  </si>
  <si>
    <t>Transnational and Global online</t>
  </si>
  <si>
    <t>SPF Forecast 2024-25</t>
  </si>
  <si>
    <t>Is this
included 
in column
above?
(Select)</t>
  </si>
  <si>
    <t>If NOT included in the international student fee income lines:
Line in the income sheet that includes these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</si>
</sst>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3" formatCode="_-* #,##0.00_-;\-* #,##0.00_-;_-* &quot;-&quot;??_-;_-@_-"/>
    <numFmt numFmtId="164" formatCode="0.0%"/>
    <numFmt numFmtId="165" formatCode="General_)"/>
    <numFmt numFmtId="166" formatCode="0.0"/>
    <numFmt numFmtId="167" formatCode="#,##0;\(#,##0\)"/>
    <numFmt numFmtId="168" formatCode="#,##0;[Red]\(#,##0\)"/>
    <numFmt numFmtId="169" formatCode="0.0%;[Red]\(0.0%\)"/>
  </numFmts>
  <fonts count="36" x14ac:knownFonts="1">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b/>
      <i/>
      <sz val="11"/>
      <name val="Calibri"/>
      <family val="2"/>
    </font>
    <font>
      <b/>
      <sz val="9"/>
      <name val="Calibri"/>
      <family val="2"/>
    </font>
    <font>
      <sz val="9"/>
      <name val="Calibri"/>
      <family val="2"/>
    </font>
    <font>
      <sz val="9"/>
      <name val="Arial"/>
      <family val="2"/>
    </font>
    <font>
      <sz val="10"/>
      <name val="Arial"/>
      <family val="2"/>
    </font>
    <font>
      <u/>
      <sz val="10"/>
      <color theme="10"/>
      <name val="Arial"/>
      <family val="2"/>
    </font>
    <font>
      <sz val="9"/>
      <name val="Calibri"/>
      <family val="2"/>
      <scheme val="minor"/>
    </font>
    <font>
      <sz val="10"/>
      <name val="Arial"/>
      <family val="2"/>
    </font>
    <font>
      <b/>
      <i/>
      <sz val="11"/>
      <name val="Calibri"/>
      <family val="2"/>
      <scheme val="minor"/>
    </font>
    <font>
      <b/>
      <sz val="13"/>
      <name val="Calibri"/>
      <family val="2"/>
      <scheme val="minor"/>
    </font>
    <font>
      <sz val="13"/>
      <name val="Calibri"/>
      <family val="2"/>
      <scheme val="minor"/>
    </font>
    <font>
      <u/>
      <sz val="10"/>
      <color theme="10"/>
      <name val="Calibri"/>
      <family val="2"/>
      <scheme val="minor"/>
    </font>
    <font>
      <sz val="10"/>
      <color rgb="FFFF0000"/>
      <name val="Calibri"/>
      <family val="2"/>
      <scheme val="minor"/>
    </font>
    <font>
      <sz val="11"/>
      <color rgb="FFFF0000"/>
      <name val="Calibri"/>
      <family val="2"/>
    </font>
    <font>
      <sz val="10"/>
      <color rgb="FFFF0000"/>
      <name val="Calibri"/>
      <family val="2"/>
    </font>
    <font>
      <sz val="11"/>
      <color rgb="FFFF0000"/>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solid">
        <fgColor theme="0"/>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FFFF99"/>
        <bgColor rgb="FF000000"/>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indexed="64"/>
      </right>
      <top/>
      <bottom style="thin">
        <color rgb="FF000000"/>
      </bottom>
      <diagonal/>
    </border>
    <border>
      <left style="thin">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rgb="FF000000"/>
      </right>
      <top style="thin">
        <color rgb="FF000000"/>
      </top>
      <bottom style="thin">
        <color rgb="FF000000"/>
      </bottom>
      <diagonal/>
    </border>
  </borders>
  <cellStyleXfs count="7">
    <xf numFmtId="0" fontId="0" fillId="0" borderId="0"/>
    <xf numFmtId="165" fontId="4"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25" fillId="0" borderId="0" applyNumberFormat="0" applyFill="0" applyBorder="0" applyAlignment="0" applyProtection="0"/>
    <xf numFmtId="9" fontId="27" fillId="0" borderId="0" applyFont="0" applyFill="0" applyBorder="0" applyAlignment="0" applyProtection="0"/>
  </cellStyleXfs>
  <cellXfs count="370">
    <xf numFmtId="0" fontId="0" fillId="0" borderId="0" xfId="0"/>
    <xf numFmtId="0" fontId="0" fillId="3" borderId="0" xfId="0" applyFill="1"/>
    <xf numFmtId="0" fontId="1" fillId="3" borderId="0" xfId="0" applyFont="1" applyFill="1" applyAlignment="1">
      <alignment vertical="center"/>
    </xf>
    <xf numFmtId="0" fontId="2" fillId="3" borderId="0" xfId="0" applyFont="1" applyFill="1" applyAlignment="1">
      <alignment vertical="center"/>
    </xf>
    <xf numFmtId="0" fontId="2" fillId="3" borderId="0" xfId="0" applyFont="1" applyFill="1"/>
    <xf numFmtId="167" fontId="5" fillId="3" borderId="0" xfId="0" applyNumberFormat="1" applyFont="1" applyFill="1"/>
    <xf numFmtId="167" fontId="6" fillId="3" borderId="0" xfId="0" applyNumberFormat="1" applyFont="1" applyFill="1"/>
    <xf numFmtId="0" fontId="6" fillId="3" borderId="0" xfId="0" quotePrefix="1" applyFont="1" applyFill="1" applyAlignment="1">
      <alignment horizontal="center"/>
    </xf>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167" fontId="9" fillId="3" borderId="0" xfId="0" applyNumberFormat="1" applyFont="1" applyFill="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xf numFmtId="0" fontId="13" fillId="3" borderId="0" xfId="0" applyFont="1" applyFill="1" applyAlignment="1">
      <alignment horizontal="left"/>
    </xf>
    <xf numFmtId="0" fontId="14" fillId="3" borderId="0" xfId="0" applyFont="1" applyFill="1" applyAlignment="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xf numFmtId="1" fontId="12" fillId="3" borderId="0" xfId="1" applyNumberFormat="1" applyFont="1" applyFill="1" applyAlignment="1">
      <alignment horizontal="left"/>
    </xf>
    <xf numFmtId="166" fontId="12" fillId="3" borderId="0" xfId="1" applyNumberFormat="1" applyFont="1" applyFill="1"/>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6" fillId="3" borderId="0" xfId="1" applyNumberFormat="1" applyFont="1" applyFill="1" applyAlignment="1">
      <alignment vertical="center"/>
    </xf>
    <xf numFmtId="1" fontId="12" fillId="3" borderId="0" xfId="1" applyNumberFormat="1" applyFont="1" applyFill="1" applyAlignment="1">
      <alignment horizontal="left" vertical="center"/>
    </xf>
    <xf numFmtId="1" fontId="16"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5" fillId="3" borderId="0" xfId="1" applyNumberFormat="1" applyFont="1" applyFill="1" applyAlignment="1">
      <alignment horizontal="left" vertical="center"/>
    </xf>
    <xf numFmtId="165" fontId="15" fillId="3" borderId="0" xfId="1" applyFont="1" applyFill="1" applyAlignment="1">
      <alignment vertical="center"/>
    </xf>
    <xf numFmtId="0" fontId="8" fillId="3" borderId="0" xfId="0" applyFont="1" applyFill="1"/>
    <xf numFmtId="0" fontId="7" fillId="3" borderId="0" xfId="0" applyFont="1" applyFill="1"/>
    <xf numFmtId="0" fontId="10" fillId="3" borderId="0" xfId="0" applyFont="1" applyFill="1" applyAlignment="1">
      <alignment horizontal="left" vertical="center"/>
    </xf>
    <xf numFmtId="0" fontId="9" fillId="3" borderId="0" xfId="0" applyFont="1" applyFill="1"/>
    <xf numFmtId="0" fontId="9" fillId="3" borderId="0" xfId="0" applyFont="1" applyFill="1" applyAlignment="1">
      <alignment vertical="center"/>
    </xf>
    <xf numFmtId="0" fontId="9" fillId="3" borderId="0" xfId="0" applyFont="1" applyFill="1" applyAlignment="1">
      <alignment vertical="center" wrapText="1"/>
    </xf>
    <xf numFmtId="0" fontId="10" fillId="3" borderId="0" xfId="0" applyFont="1" applyFill="1" applyAlignment="1">
      <alignment vertical="center"/>
    </xf>
    <xf numFmtId="0" fontId="17" fillId="3" borderId="0" xfId="0" applyFont="1" applyFill="1"/>
    <xf numFmtId="0" fontId="10" fillId="3" borderId="0" xfId="0" applyFont="1" applyFill="1"/>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18" fillId="3" borderId="0" xfId="0" applyFont="1" applyFill="1"/>
    <xf numFmtId="0" fontId="19"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19" fillId="3" borderId="11" xfId="0" applyFont="1" applyFill="1" applyBorder="1" applyAlignment="1">
      <alignment vertical="center"/>
    </xf>
    <xf numFmtId="0" fontId="8" fillId="3" borderId="0" xfId="0" applyFont="1" applyFill="1" applyAlignment="1">
      <alignment horizontal="left"/>
    </xf>
    <xf numFmtId="0" fontId="8" fillId="3"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vertical="center"/>
    </xf>
    <xf numFmtId="0" fontId="7" fillId="3" borderId="0" xfId="0" applyFont="1" applyFill="1" applyAlignment="1">
      <alignment vertical="center" wrapText="1"/>
    </xf>
    <xf numFmtId="0" fontId="10" fillId="3" borderId="0" xfId="0" applyFont="1" applyFill="1" applyAlignment="1">
      <alignment horizontal="left"/>
    </xf>
    <xf numFmtId="9" fontId="9" fillId="3" borderId="0" xfId="0" applyNumberFormat="1" applyFont="1" applyFill="1"/>
    <xf numFmtId="0" fontId="10" fillId="3" borderId="0" xfId="0" applyFont="1" applyFill="1" applyAlignment="1">
      <alignment vertical="center" wrapText="1"/>
    </xf>
    <xf numFmtId="0" fontId="9" fillId="3" borderId="0" xfId="0" applyFont="1" applyFill="1" applyAlignment="1">
      <alignment horizontal="left" vertical="center"/>
    </xf>
    <xf numFmtId="9" fontId="10" fillId="3" borderId="0" xfId="0" applyNumberFormat="1" applyFont="1" applyFill="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lignment horizontal="center"/>
    </xf>
    <xf numFmtId="164" fontId="7" fillId="3" borderId="0" xfId="0" applyNumberFormat="1" applyFont="1" applyFill="1"/>
    <xf numFmtId="0" fontId="21" fillId="3" borderId="0" xfId="0" applyFont="1" applyFill="1" applyAlignment="1">
      <alignment horizontal="center" vertical="center" wrapText="1"/>
    </xf>
    <xf numFmtId="0" fontId="22" fillId="3" borderId="0" xfId="0" applyFont="1" applyFill="1"/>
    <xf numFmtId="6" fontId="21" fillId="3" borderId="0" xfId="0" applyNumberFormat="1" applyFont="1" applyFill="1" applyAlignment="1">
      <alignment horizontal="center"/>
    </xf>
    <xf numFmtId="164" fontId="22" fillId="3" borderId="0" xfId="0" applyNumberFormat="1" applyFont="1" applyFill="1"/>
    <xf numFmtId="0" fontId="23" fillId="3" borderId="0" xfId="0" applyFont="1" applyFill="1"/>
    <xf numFmtId="3" fontId="9" fillId="3" borderId="2"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6" fontId="21"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lignment horizontal="right" vertical="center"/>
    </xf>
    <xf numFmtId="167" fontId="20" fillId="3" borderId="0" xfId="0" applyNumberFormat="1" applyFont="1" applyFill="1" applyAlignment="1">
      <alignment horizontal="right" vertical="center"/>
    </xf>
    <xf numFmtId="167" fontId="7" fillId="3" borderId="0" xfId="0" applyNumberFormat="1" applyFont="1" applyFill="1" applyAlignment="1">
      <alignment horizontal="right" vertical="center"/>
    </xf>
    <xf numFmtId="167" fontId="8" fillId="3" borderId="0" xfId="0" applyNumberFormat="1" applyFont="1" applyFill="1" applyAlignment="1">
      <alignment horizontal="right" vertical="center"/>
    </xf>
    <xf numFmtId="167" fontId="9" fillId="4" borderId="1" xfId="0" applyNumberFormat="1" applyFont="1" applyFill="1" applyBorder="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0" borderId="1" xfId="0" applyNumberFormat="1" applyFont="1" applyBorder="1" applyAlignment="1">
      <alignment horizontal="right" vertical="center"/>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lignment horizontal="right"/>
    </xf>
    <xf numFmtId="0" fontId="0" fillId="3" borderId="0" xfId="0" applyFill="1" applyAlignment="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lignment vertical="top"/>
    </xf>
    <xf numFmtId="167" fontId="7" fillId="6" borderId="0" xfId="0" applyNumberFormat="1" applyFont="1" applyFill="1" applyAlignment="1" applyProtection="1">
      <alignment horizontal="right" vertical="center"/>
      <protection locked="0"/>
    </xf>
    <xf numFmtId="0" fontId="13" fillId="3" borderId="0" xfId="0" applyFont="1" applyFill="1"/>
    <xf numFmtId="167" fontId="9" fillId="6" borderId="0" xfId="0" applyNumberFormat="1" applyFont="1" applyFill="1" applyAlignment="1" applyProtection="1">
      <alignment horizontal="right" vertical="center"/>
      <protection locked="0"/>
    </xf>
    <xf numFmtId="167" fontId="10" fillId="6"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xf numFmtId="0" fontId="7" fillId="6" borderId="0" xfId="0" applyFont="1" applyFill="1"/>
    <xf numFmtId="167" fontId="8" fillId="3" borderId="6" xfId="0" applyNumberFormat="1" applyFont="1" applyFill="1" applyBorder="1" applyAlignment="1">
      <alignment horizontal="right" vertical="center"/>
    </xf>
    <xf numFmtId="167" fontId="9" fillId="3" borderId="4" xfId="0" applyNumberFormat="1" applyFont="1" applyFill="1" applyBorder="1"/>
    <xf numFmtId="0" fontId="24" fillId="3" borderId="0" xfId="0" applyFont="1" applyFill="1"/>
    <xf numFmtId="0" fontId="9" fillId="3" borderId="18" xfId="0" applyFont="1" applyFill="1" applyBorder="1" applyAlignment="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lignment vertical="center"/>
    </xf>
    <xf numFmtId="0" fontId="9" fillId="3" borderId="21" xfId="0" applyFont="1" applyFill="1" applyBorder="1"/>
    <xf numFmtId="0" fontId="10" fillId="3" borderId="20" xfId="0" applyFont="1" applyFill="1" applyBorder="1" applyAlignment="1">
      <alignment vertical="center"/>
    </xf>
    <xf numFmtId="0" fontId="9" fillId="3" borderId="22" xfId="0" applyFont="1" applyFill="1" applyBorder="1" applyAlignment="1">
      <alignment vertical="center"/>
    </xf>
    <xf numFmtId="0" fontId="9" fillId="3" borderId="23" xfId="0" applyFont="1" applyFill="1" applyBorder="1" applyAlignment="1">
      <alignment vertical="center"/>
    </xf>
    <xf numFmtId="0" fontId="9" fillId="3" borderId="24" xfId="0" applyFont="1" applyFill="1" applyBorder="1"/>
    <xf numFmtId="0" fontId="10" fillId="3" borderId="17" xfId="0" applyFont="1" applyFill="1" applyBorder="1" applyAlignment="1">
      <alignment vertical="center"/>
    </xf>
    <xf numFmtId="167" fontId="9" fillId="7" borderId="1" xfId="0" applyNumberFormat="1" applyFont="1" applyFill="1" applyBorder="1" applyAlignment="1" applyProtection="1">
      <alignment horizontal="right" vertical="center"/>
      <protection locked="0"/>
    </xf>
    <xf numFmtId="0" fontId="14" fillId="2" borderId="3" xfId="0" applyFont="1" applyFill="1" applyBorder="1" applyAlignment="1">
      <alignment horizontal="center"/>
    </xf>
    <xf numFmtId="164" fontId="7" fillId="3" borderId="0" xfId="6" applyNumberFormat="1" applyFont="1" applyFill="1" applyBorder="1" applyProtection="1"/>
    <xf numFmtId="0" fontId="14" fillId="2" borderId="2" xfId="0" applyFont="1" applyFill="1" applyBorder="1" applyAlignment="1">
      <alignment horizontal="center" vertical="top"/>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6" borderId="0" xfId="0" applyNumberFormat="1" applyFont="1" applyFill="1" applyAlignment="1">
      <alignment horizontal="right" vertical="center"/>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0" xfId="0" applyFont="1" applyAlignment="1" applyProtection="1">
      <alignment horizontal="left"/>
      <protection locked="0"/>
    </xf>
    <xf numFmtId="0" fontId="14" fillId="0" borderId="0" xfId="0" applyFont="1" applyAlignment="1" applyProtection="1">
      <alignment horizontal="left" wrapText="1"/>
      <protection locked="0"/>
    </xf>
    <xf numFmtId="167" fontId="14" fillId="0" borderId="0" xfId="0" applyNumberFormat="1" applyFont="1" applyAlignment="1">
      <alignment horizontal="center" vertical="center"/>
    </xf>
    <xf numFmtId="0" fontId="14" fillId="0" borderId="0" xfId="0" applyFont="1" applyAlignment="1">
      <alignment horizontal="center"/>
    </xf>
    <xf numFmtId="167" fontId="14" fillId="0" borderId="0" xfId="0" applyNumberFormat="1" applyFont="1" applyAlignment="1" applyProtection="1">
      <alignment horizontal="center" vertical="center"/>
      <protection locked="0"/>
    </xf>
    <xf numFmtId="167" fontId="14" fillId="0" borderId="0" xfId="0" applyNumberFormat="1" applyFont="1" applyAlignment="1">
      <alignment horizontal="center"/>
    </xf>
    <xf numFmtId="167" fontId="14" fillId="0" borderId="0" xfId="0" applyNumberFormat="1" applyFont="1" applyAlignment="1" applyProtection="1">
      <alignment horizontal="center"/>
      <protection locked="0"/>
    </xf>
    <xf numFmtId="167" fontId="13" fillId="0" borderId="0" xfId="0" applyNumberFormat="1" applyFont="1" applyAlignment="1">
      <alignment horizontal="center"/>
    </xf>
    <xf numFmtId="6" fontId="10" fillId="3" borderId="0" xfId="0" applyNumberFormat="1" applyFont="1" applyFill="1" applyAlignment="1" applyProtection="1">
      <alignment horizontal="center"/>
      <protection locked="0"/>
    </xf>
    <xf numFmtId="6" fontId="26" fillId="3" borderId="0" xfId="0" applyNumberFormat="1" applyFont="1" applyFill="1" applyAlignment="1" applyProtection="1">
      <alignment horizontal="left" vertical="top" wrapText="1"/>
      <protection locked="0"/>
    </xf>
    <xf numFmtId="6" fontId="10" fillId="3" borderId="0" xfId="0" applyNumberFormat="1" applyFont="1" applyFill="1" applyAlignment="1">
      <alignment horizontal="center"/>
    </xf>
    <xf numFmtId="6" fontId="8" fillId="3" borderId="0" xfId="0" applyNumberFormat="1" applyFont="1" applyFill="1" applyAlignment="1">
      <alignment horizontal="center"/>
    </xf>
    <xf numFmtId="6" fontId="8" fillId="3" borderId="0" xfId="0" applyNumberFormat="1" applyFont="1" applyFill="1" applyAlignment="1" applyProtection="1">
      <alignment horizontal="center"/>
      <protection locked="0"/>
    </xf>
    <xf numFmtId="0" fontId="10" fillId="3"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3" xfId="0" applyFont="1" applyFill="1" applyBorder="1" applyAlignment="1">
      <alignment horizontal="center" vertical="center" wrapText="1"/>
    </xf>
    <xf numFmtId="6" fontId="10" fillId="8" borderId="12" xfId="0" quotePrefix="1" applyNumberFormat="1" applyFont="1" applyFill="1" applyBorder="1" applyAlignment="1">
      <alignment horizontal="center"/>
    </xf>
    <xf numFmtId="6" fontId="10" fillId="8" borderId="16" xfId="0" quotePrefix="1" applyNumberFormat="1" applyFont="1" applyFill="1" applyBorder="1" applyAlignment="1">
      <alignment horizontal="center"/>
    </xf>
    <xf numFmtId="6" fontId="10" fillId="8" borderId="14" xfId="0" quotePrefix="1" applyNumberFormat="1" applyFont="1" applyFill="1" applyBorder="1" applyAlignment="1">
      <alignment horizontal="center"/>
    </xf>
    <xf numFmtId="6" fontId="10" fillId="8" borderId="12" xfId="0" applyNumberFormat="1" applyFont="1" applyFill="1" applyBorder="1" applyAlignment="1">
      <alignment horizontal="center"/>
    </xf>
    <xf numFmtId="6" fontId="10" fillId="8" borderId="16" xfId="0" applyNumberFormat="1" applyFont="1" applyFill="1" applyBorder="1" applyAlignment="1">
      <alignment horizontal="center"/>
    </xf>
    <xf numFmtId="6" fontId="10" fillId="8" borderId="4" xfId="0" applyNumberFormat="1" applyFont="1" applyFill="1" applyBorder="1" applyAlignment="1">
      <alignment horizontal="center"/>
    </xf>
    <xf numFmtId="0" fontId="13" fillId="8" borderId="9" xfId="0" applyFont="1" applyFill="1" applyBorder="1" applyAlignment="1">
      <alignment horizontal="center" wrapText="1"/>
    </xf>
    <xf numFmtId="0" fontId="13" fillId="8" borderId="13" xfId="0" applyFont="1" applyFill="1" applyBorder="1" applyAlignment="1">
      <alignment horizontal="center" wrapText="1"/>
    </xf>
    <xf numFmtId="0" fontId="13" fillId="8" borderId="12" xfId="0" quotePrefix="1" applyFont="1" applyFill="1" applyBorder="1" applyAlignment="1">
      <alignment horizontal="center"/>
    </xf>
    <xf numFmtId="0" fontId="13" fillId="8" borderId="14" xfId="0" quotePrefix="1" applyFont="1" applyFill="1" applyBorder="1" applyAlignment="1">
      <alignment horizontal="center"/>
    </xf>
    <xf numFmtId="6" fontId="8" fillId="8" borderId="12" xfId="0" applyNumberFormat="1" applyFont="1" applyFill="1" applyBorder="1" applyAlignment="1">
      <alignment horizontal="center"/>
    </xf>
    <xf numFmtId="6" fontId="8" fillId="8" borderId="14" xfId="0" applyNumberFormat="1" applyFont="1" applyFill="1" applyBorder="1" applyAlignment="1">
      <alignment horizontal="center"/>
    </xf>
    <xf numFmtId="6" fontId="8" fillId="8" borderId="4" xfId="0" applyNumberFormat="1" applyFont="1" applyFill="1" applyBorder="1" applyAlignment="1">
      <alignment horizontal="center"/>
    </xf>
    <xf numFmtId="0" fontId="13" fillId="0" borderId="0" xfId="0" applyFont="1" applyAlignment="1">
      <alignment horizontal="center" wrapText="1"/>
    </xf>
    <xf numFmtId="0" fontId="13" fillId="0" borderId="0" xfId="0" quotePrefix="1" applyFont="1" applyAlignment="1">
      <alignment horizontal="center"/>
    </xf>
    <xf numFmtId="6" fontId="8" fillId="8" borderId="12" xfId="0" quotePrefix="1" applyNumberFormat="1" applyFont="1" applyFill="1" applyBorder="1" applyAlignment="1">
      <alignment horizontal="center"/>
    </xf>
    <xf numFmtId="6" fontId="8" fillId="8" borderId="14" xfId="0" quotePrefix="1" applyNumberFormat="1" applyFont="1" applyFill="1" applyBorder="1" applyAlignment="1">
      <alignment horizontal="center"/>
    </xf>
    <xf numFmtId="0" fontId="21" fillId="8" borderId="9" xfId="0" applyFont="1" applyFill="1" applyBorder="1" applyAlignment="1">
      <alignment horizontal="center" vertical="center" wrapText="1"/>
    </xf>
    <xf numFmtId="0" fontId="21" fillId="8" borderId="13" xfId="0" applyFont="1" applyFill="1" applyBorder="1" applyAlignment="1">
      <alignment horizontal="center" vertical="center" wrapText="1"/>
    </xf>
    <xf numFmtId="6" fontId="21" fillId="8" borderId="14" xfId="0" quotePrefix="1" applyNumberFormat="1" applyFont="1" applyFill="1" applyBorder="1" applyAlignment="1">
      <alignment horizontal="center"/>
    </xf>
    <xf numFmtId="6" fontId="21" fillId="8" borderId="12" xfId="0" applyNumberFormat="1" applyFont="1" applyFill="1" applyBorder="1" applyAlignment="1">
      <alignment horizontal="center"/>
    </xf>
    <xf numFmtId="6" fontId="21" fillId="8" borderId="14" xfId="0" applyNumberFormat="1" applyFont="1" applyFill="1" applyBorder="1" applyAlignment="1">
      <alignment horizontal="center"/>
    </xf>
    <xf numFmtId="0" fontId="12" fillId="8" borderId="3" xfId="0" applyFont="1" applyFill="1" applyBorder="1" applyAlignment="1">
      <alignment horizontal="center" vertical="center" wrapText="1"/>
    </xf>
    <xf numFmtId="0" fontId="11" fillId="8" borderId="4" xfId="0" quotePrefix="1" applyFont="1" applyFill="1" applyBorder="1" applyAlignment="1">
      <alignment horizontal="center"/>
    </xf>
    <xf numFmtId="2" fontId="9" fillId="3" borderId="3" xfId="0" applyNumberFormat="1" applyFont="1" applyFill="1" applyBorder="1" applyAlignment="1">
      <alignment horizontal="center" vertical="center"/>
    </xf>
    <xf numFmtId="6" fontId="10" fillId="3" borderId="2" xfId="0" quotePrefix="1" applyNumberFormat="1" applyFont="1" applyFill="1" applyBorder="1" applyAlignment="1">
      <alignment horizontal="center"/>
    </xf>
    <xf numFmtId="6" fontId="10" fillId="3" borderId="2" xfId="0" applyNumberFormat="1" applyFont="1" applyFill="1" applyBorder="1" applyAlignment="1">
      <alignment horizontal="center"/>
    </xf>
    <xf numFmtId="0" fontId="14" fillId="3" borderId="0" xfId="0" applyFont="1" applyFill="1" applyAlignment="1">
      <alignment wrapText="1"/>
    </xf>
    <xf numFmtId="0" fontId="13" fillId="3" borderId="0" xfId="0" applyFont="1" applyFill="1" applyAlignment="1">
      <alignment horizontal="center" vertical="center" wrapText="1"/>
    </xf>
    <xf numFmtId="0" fontId="13" fillId="3" borderId="0" xfId="0" applyFont="1" applyFill="1" applyAlignment="1">
      <alignment vertical="center"/>
    </xf>
    <xf numFmtId="0" fontId="9" fillId="8" borderId="4" xfId="0" applyFont="1" applyFill="1" applyBorder="1" applyAlignment="1">
      <alignment horizontal="center"/>
    </xf>
    <xf numFmtId="0" fontId="9" fillId="3" borderId="0" xfId="0" applyFont="1" applyFill="1" applyAlignment="1">
      <alignment horizontal="center"/>
    </xf>
    <xf numFmtId="0" fontId="9" fillId="3" borderId="0" xfId="0" applyFont="1" applyFill="1" applyAlignment="1">
      <alignment horizontal="center" wrapText="1"/>
    </xf>
    <xf numFmtId="167" fontId="9" fillId="3" borderId="1" xfId="0" applyNumberFormat="1" applyFont="1" applyFill="1" applyBorder="1" applyAlignment="1">
      <alignment horizontal="right" vertical="center"/>
    </xf>
    <xf numFmtId="0" fontId="9" fillId="3" borderId="0" xfId="0" applyFont="1" applyFill="1" applyAlignment="1" applyProtection="1">
      <alignment horizontal="left" wrapText="1"/>
      <protection locked="0"/>
    </xf>
    <xf numFmtId="0" fontId="9" fillId="3" borderId="0" xfId="0" applyFont="1" applyFill="1" applyAlignment="1" applyProtection="1">
      <alignment horizontal="center" wrapText="1"/>
      <protection locked="0"/>
    </xf>
    <xf numFmtId="167" fontId="10" fillId="3" borderId="5" xfId="0" applyNumberFormat="1" applyFont="1" applyFill="1" applyBorder="1" applyAlignment="1">
      <alignment horizontal="right" vertical="center"/>
    </xf>
    <xf numFmtId="167" fontId="28" fillId="3" borderId="0" xfId="0" applyNumberFormat="1" applyFont="1" applyFill="1" applyAlignment="1">
      <alignment horizontal="right" vertical="center"/>
    </xf>
    <xf numFmtId="0" fontId="9" fillId="3" borderId="0" xfId="0" applyFont="1" applyFill="1" applyAlignment="1">
      <alignment horizontal="right" vertical="center"/>
    </xf>
    <xf numFmtId="167" fontId="10" fillId="3" borderId="0" xfId="0" applyNumberFormat="1" applyFont="1" applyFill="1" applyAlignment="1">
      <alignment horizontal="right" vertical="center" wrapText="1"/>
    </xf>
    <xf numFmtId="167" fontId="10" fillId="6" borderId="0" xfId="0" applyNumberFormat="1" applyFont="1" applyFill="1" applyAlignment="1">
      <alignment horizontal="right" vertical="center" wrapText="1"/>
    </xf>
    <xf numFmtId="167" fontId="9" fillId="6" borderId="16"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wrapText="1"/>
      <protection locked="0"/>
    </xf>
    <xf numFmtId="0" fontId="10" fillId="0" borderId="0" xfId="0" applyFont="1" applyAlignment="1">
      <alignment vertical="center"/>
    </xf>
    <xf numFmtId="0" fontId="14" fillId="3" borderId="0" xfId="0" applyFont="1" applyFill="1" applyProtection="1">
      <protection locked="0"/>
    </xf>
    <xf numFmtId="0" fontId="14" fillId="3" borderId="7" xfId="0" applyFont="1" applyFill="1" applyBorder="1"/>
    <xf numFmtId="0" fontId="19" fillId="3" borderId="10" xfId="0" applyFont="1" applyFill="1" applyBorder="1" applyAlignment="1">
      <alignment vertical="center"/>
    </xf>
    <xf numFmtId="0" fontId="14" fillId="5" borderId="3" xfId="0" applyFont="1" applyFill="1" applyBorder="1" applyAlignment="1">
      <alignment horizontal="center" vertical="center"/>
    </xf>
    <xf numFmtId="0" fontId="19" fillId="3" borderId="8" xfId="0" applyFont="1" applyFill="1" applyBorder="1" applyAlignment="1">
      <alignment vertical="center"/>
    </xf>
    <xf numFmtId="0" fontId="14" fillId="5" borderId="1" xfId="0" applyFont="1" applyFill="1" applyBorder="1" applyAlignment="1">
      <alignment horizontal="center" vertical="center"/>
    </xf>
    <xf numFmtId="164" fontId="14" fillId="3" borderId="7" xfId="0" applyNumberFormat="1" applyFont="1" applyFill="1" applyBorder="1"/>
    <xf numFmtId="0" fontId="14" fillId="2" borderId="3" xfId="0" applyFont="1" applyFill="1" applyBorder="1"/>
    <xf numFmtId="0" fontId="19" fillId="2" borderId="3" xfId="0" applyFont="1" applyFill="1" applyBorder="1" applyAlignment="1">
      <alignment horizontal="left" vertical="center" wrapText="1"/>
    </xf>
    <xf numFmtId="0" fontId="29" fillId="3" borderId="0" xfId="0" applyFont="1" applyFill="1"/>
    <xf numFmtId="0" fontId="30" fillId="3" borderId="0" xfId="0" applyFont="1" applyFill="1"/>
    <xf numFmtId="0" fontId="30" fillId="4" borderId="1" xfId="0" applyFont="1" applyFill="1" applyBorder="1" applyProtection="1">
      <protection locked="0"/>
    </xf>
    <xf numFmtId="0" fontId="31" fillId="4" borderId="1" xfId="5" applyFont="1" applyFill="1" applyBorder="1" applyProtection="1">
      <protection locked="0"/>
    </xf>
    <xf numFmtId="0" fontId="29" fillId="2" borderId="1" xfId="0" applyFont="1" applyFill="1" applyBorder="1" applyAlignment="1">
      <alignment vertical="top"/>
    </xf>
    <xf numFmtId="0" fontId="30" fillId="3" borderId="0" xfId="0" applyFont="1" applyFill="1" applyAlignment="1">
      <alignment horizontal="center" vertical="center" wrapText="1"/>
    </xf>
    <xf numFmtId="0" fontId="18" fillId="3" borderId="0" xfId="0" applyFont="1" applyFill="1" applyAlignment="1">
      <alignment horizontal="left"/>
    </xf>
    <xf numFmtId="0" fontId="13" fillId="0" borderId="0" xfId="0" applyFont="1" applyAlignment="1">
      <alignment horizontal="left"/>
    </xf>
    <xf numFmtId="49" fontId="14" fillId="0" borderId="1" xfId="0" applyNumberFormat="1" applyFont="1" applyBorder="1" applyAlignment="1">
      <alignment horizontal="left" wrapText="1"/>
    </xf>
    <xf numFmtId="0" fontId="14" fillId="0" borderId="1" xfId="0" applyFont="1" applyBorder="1" applyAlignment="1">
      <alignment horizontal="center" wrapText="1"/>
    </xf>
    <xf numFmtId="0" fontId="14" fillId="0" borderId="1" xfId="0" applyFont="1" applyBorder="1" applyAlignment="1">
      <alignment wrapText="1"/>
    </xf>
    <xf numFmtId="0" fontId="14" fillId="0" borderId="0" xfId="0" applyFont="1" applyAlignment="1">
      <alignment wrapText="1"/>
    </xf>
    <xf numFmtId="3" fontId="14" fillId="0" borderId="0" xfId="0" applyNumberFormat="1" applyFont="1"/>
    <xf numFmtId="0" fontId="14" fillId="0" borderId="0" xfId="0" applyFont="1" applyAlignment="1">
      <alignment vertical="top"/>
    </xf>
    <xf numFmtId="49" fontId="14" fillId="4" borderId="1" xfId="0" applyNumberFormat="1" applyFont="1" applyFill="1" applyBorder="1" applyAlignment="1" applyProtection="1">
      <alignment horizontal="left" vertical="top" wrapText="1"/>
      <protection locked="0"/>
    </xf>
    <xf numFmtId="49" fontId="14" fillId="4" borderId="1" xfId="0" applyNumberFormat="1" applyFont="1" applyFill="1" applyBorder="1" applyAlignment="1" applyProtection="1">
      <alignment horizontal="right" vertical="top" wrapText="1"/>
      <protection locked="0"/>
    </xf>
    <xf numFmtId="167" fontId="14" fillId="4" borderId="1" xfId="0" applyNumberFormat="1" applyFont="1" applyFill="1" applyBorder="1" applyAlignment="1" applyProtection="1">
      <alignment horizontal="right" vertical="top" wrapText="1"/>
      <protection locked="0"/>
    </xf>
    <xf numFmtId="6" fontId="10" fillId="8" borderId="14" xfId="0" applyNumberFormat="1" applyFont="1" applyFill="1" applyBorder="1" applyAlignment="1">
      <alignment horizontal="center"/>
    </xf>
    <xf numFmtId="6" fontId="21" fillId="8" borderId="14" xfId="0" quotePrefix="1" applyNumberFormat="1" applyFont="1" applyFill="1" applyBorder="1" applyAlignment="1">
      <alignment horizontal="center" vertical="center"/>
    </xf>
    <xf numFmtId="0" fontId="14" fillId="7" borderId="3" xfId="0" applyFont="1" applyFill="1" applyBorder="1" applyAlignment="1" applyProtection="1">
      <alignment horizontal="left" vertical="center" wrapText="1"/>
      <protection locked="0"/>
    </xf>
    <xf numFmtId="0" fontId="14" fillId="7" borderId="1" xfId="0" applyFont="1" applyFill="1" applyBorder="1" applyAlignment="1" applyProtection="1">
      <alignment horizontal="left" vertical="center" wrapText="1"/>
      <protection locked="0"/>
    </xf>
    <xf numFmtId="167" fontId="9" fillId="0" borderId="0" xfId="0" applyNumberFormat="1" applyFont="1" applyAlignment="1">
      <alignment horizontal="right" vertical="center"/>
    </xf>
    <xf numFmtId="0" fontId="9" fillId="0" borderId="0" xfId="0" applyFont="1"/>
    <xf numFmtId="0" fontId="10" fillId="0" borderId="0" xfId="0" applyFont="1" applyAlignment="1">
      <alignment horizontal="center" vertical="center" wrapText="1"/>
    </xf>
    <xf numFmtId="6" fontId="10" fillId="0" borderId="0" xfId="0" quotePrefix="1" applyNumberFormat="1" applyFont="1" applyAlignment="1">
      <alignment horizontal="center"/>
    </xf>
    <xf numFmtId="167" fontId="10" fillId="0" borderId="0" xfId="0" applyNumberFormat="1" applyFont="1" applyAlignment="1">
      <alignment horizontal="right" vertical="center"/>
    </xf>
    <xf numFmtId="167" fontId="28" fillId="0" borderId="0" xfId="0" applyNumberFormat="1" applyFont="1" applyAlignment="1">
      <alignment horizontal="right" vertical="center"/>
    </xf>
    <xf numFmtId="0" fontId="9" fillId="0" borderId="0" xfId="0" applyFont="1" applyAlignment="1">
      <alignment horizontal="right" vertical="center"/>
    </xf>
    <xf numFmtId="167" fontId="10" fillId="0" borderId="0" xfId="0" applyNumberFormat="1" applyFont="1" applyAlignment="1">
      <alignment horizontal="right" vertical="center" wrapText="1"/>
    </xf>
    <xf numFmtId="167" fontId="9" fillId="0" borderId="0" xfId="0" applyNumberFormat="1" applyFont="1" applyAlignment="1" applyProtection="1">
      <alignment horizontal="right" vertical="center"/>
      <protection locked="0"/>
    </xf>
    <xf numFmtId="167" fontId="9" fillId="0" borderId="0" xfId="0" applyNumberFormat="1" applyFont="1" applyAlignment="1" applyProtection="1">
      <alignment horizontal="right" vertical="center" wrapText="1"/>
      <protection locked="0"/>
    </xf>
    <xf numFmtId="167" fontId="8" fillId="3" borderId="15" xfId="0" applyNumberFormat="1" applyFont="1" applyFill="1" applyBorder="1" applyAlignment="1">
      <alignment horizontal="center"/>
    </xf>
    <xf numFmtId="167" fontId="10" fillId="3" borderId="15" xfId="0" applyNumberFormat="1" applyFont="1" applyFill="1" applyBorder="1" applyAlignment="1">
      <alignment horizontal="center"/>
    </xf>
    <xf numFmtId="9" fontId="9" fillId="0" borderId="2" xfId="0" applyNumberFormat="1" applyFont="1" applyBorder="1" applyAlignment="1">
      <alignment horizontal="center" vertical="center"/>
    </xf>
    <xf numFmtId="0" fontId="9" fillId="3" borderId="7" xfId="0" applyFont="1" applyFill="1" applyBorder="1" applyAlignment="1">
      <alignment wrapText="1"/>
    </xf>
    <xf numFmtId="0" fontId="9" fillId="3" borderId="4" xfId="0" applyFont="1" applyFill="1" applyBorder="1" applyAlignment="1">
      <alignment wrapText="1"/>
    </xf>
    <xf numFmtId="167" fontId="26" fillId="3" borderId="0" xfId="0" applyNumberFormat="1" applyFont="1" applyFill="1"/>
    <xf numFmtId="168" fontId="9" fillId="3" borderId="3" xfId="0" applyNumberFormat="1" applyFont="1" applyFill="1" applyBorder="1" applyAlignment="1">
      <alignment horizontal="center" vertical="center"/>
    </xf>
    <xf numFmtId="0" fontId="9" fillId="0" borderId="2" xfId="0" applyFont="1" applyBorder="1"/>
    <xf numFmtId="0" fontId="9" fillId="0" borderId="2" xfId="0" applyFont="1" applyBorder="1" applyAlignment="1">
      <alignment wrapText="1"/>
    </xf>
    <xf numFmtId="0" fontId="9" fillId="0" borderId="2" xfId="0" applyFont="1" applyBorder="1" applyAlignment="1">
      <alignment horizontal="left" wrapText="1"/>
    </xf>
    <xf numFmtId="0" fontId="9" fillId="0" borderId="4" xfId="0" applyFont="1" applyBorder="1" applyAlignment="1">
      <alignment horizontal="left"/>
    </xf>
    <xf numFmtId="9" fontId="9" fillId="0" borderId="4" xfId="0" applyNumberFormat="1" applyFont="1" applyBorder="1" applyAlignment="1">
      <alignment horizontal="center" vertical="center"/>
    </xf>
    <xf numFmtId="9" fontId="9" fillId="0" borderId="0" xfId="0" applyNumberFormat="1" applyFont="1" applyAlignment="1">
      <alignment horizontal="center" vertical="center"/>
    </xf>
    <xf numFmtId="167" fontId="9" fillId="0" borderId="0" xfId="0" applyNumberFormat="1" applyFont="1"/>
    <xf numFmtId="167" fontId="10" fillId="0" borderId="15" xfId="0" applyNumberFormat="1" applyFont="1" applyBorder="1" applyAlignment="1">
      <alignment horizontal="center"/>
    </xf>
    <xf numFmtId="167" fontId="9" fillId="0" borderId="2" xfId="0" applyNumberFormat="1" applyFont="1" applyBorder="1"/>
    <xf numFmtId="3" fontId="9" fillId="0" borderId="2" xfId="0" applyNumberFormat="1" applyFont="1" applyBorder="1" applyAlignment="1">
      <alignment horizontal="center" vertical="center"/>
    </xf>
    <xf numFmtId="0" fontId="9" fillId="0" borderId="2" xfId="0" applyFont="1" applyBorder="1" applyAlignment="1">
      <alignment horizontal="left"/>
    </xf>
    <xf numFmtId="0" fontId="30" fillId="4" borderId="1" xfId="0" quotePrefix="1" applyFont="1" applyFill="1" applyBorder="1" applyProtection="1">
      <protection locked="0"/>
    </xf>
    <xf numFmtId="164" fontId="14" fillId="7" borderId="3" xfId="0" applyNumberFormat="1" applyFont="1" applyFill="1" applyBorder="1" applyAlignment="1" applyProtection="1">
      <alignment horizontal="center" vertical="center"/>
      <protection locked="0"/>
    </xf>
    <xf numFmtId="164" fontId="14" fillId="7" borderId="1" xfId="0" applyNumberFormat="1" applyFont="1" applyFill="1" applyBorder="1" applyAlignment="1" applyProtection="1">
      <alignment horizontal="center" vertical="center"/>
      <protection locked="0"/>
    </xf>
    <xf numFmtId="9" fontId="14" fillId="7" borderId="1" xfId="6" applyFont="1" applyFill="1" applyBorder="1" applyAlignment="1" applyProtection="1">
      <alignment horizontal="center" vertical="center"/>
      <protection locked="0"/>
    </xf>
    <xf numFmtId="15" fontId="30" fillId="4" borderId="1" xfId="0" applyNumberFormat="1" applyFont="1" applyFill="1" applyBorder="1" applyProtection="1">
      <protection locked="0"/>
    </xf>
    <xf numFmtId="1" fontId="9" fillId="0" borderId="2" xfId="0" applyNumberFormat="1" applyFont="1" applyBorder="1" applyAlignment="1">
      <alignment horizontal="center" vertical="center"/>
    </xf>
    <xf numFmtId="1" fontId="9" fillId="0" borderId="4" xfId="0" applyNumberFormat="1" applyFont="1" applyBorder="1" applyAlignment="1">
      <alignment horizontal="center" vertical="center"/>
    </xf>
    <xf numFmtId="164" fontId="9" fillId="3" borderId="0" xfId="0" applyNumberFormat="1" applyFont="1" applyFill="1" applyAlignment="1">
      <alignment vertical="center"/>
    </xf>
    <xf numFmtId="0" fontId="10" fillId="3" borderId="0" xfId="0" applyFont="1" applyFill="1" applyAlignment="1">
      <alignment vertical="top"/>
    </xf>
    <xf numFmtId="49" fontId="10" fillId="8" borderId="12" xfId="0" applyNumberFormat="1" applyFont="1" applyFill="1" applyBorder="1" applyAlignment="1">
      <alignment horizontal="center"/>
    </xf>
    <xf numFmtId="49" fontId="10" fillId="8" borderId="14" xfId="0" applyNumberFormat="1" applyFont="1" applyFill="1" applyBorder="1" applyAlignment="1">
      <alignment horizontal="center"/>
    </xf>
    <xf numFmtId="0" fontId="10" fillId="3" borderId="26" xfId="0" applyFont="1" applyFill="1" applyBorder="1" applyAlignment="1">
      <alignment horizontal="center" vertical="center" wrapText="1"/>
    </xf>
    <xf numFmtId="6" fontId="10" fillId="3" borderId="26" xfId="0" applyNumberFormat="1" applyFont="1" applyFill="1" applyBorder="1" applyAlignment="1">
      <alignment horizontal="center"/>
    </xf>
    <xf numFmtId="167" fontId="7" fillId="0" borderId="0" xfId="0" applyNumberFormat="1" applyFont="1" applyAlignment="1">
      <alignment horizontal="right" vertical="center"/>
    </xf>
    <xf numFmtId="0" fontId="21" fillId="8" borderId="3" xfId="0" applyFont="1" applyFill="1" applyBorder="1" applyAlignment="1">
      <alignment horizontal="center" vertical="center" wrapText="1"/>
    </xf>
    <xf numFmtId="6" fontId="21" fillId="8" borderId="4" xfId="0" quotePrefix="1" applyNumberFormat="1" applyFont="1" applyFill="1" applyBorder="1" applyAlignment="1">
      <alignment horizontal="center"/>
    </xf>
    <xf numFmtId="3" fontId="22" fillId="3" borderId="0" xfId="0" applyNumberFormat="1" applyFont="1" applyFill="1"/>
    <xf numFmtId="6" fontId="21" fillId="8" borderId="4" xfId="0" quotePrefix="1" applyNumberFormat="1" applyFont="1" applyFill="1" applyBorder="1" applyAlignment="1">
      <alignment horizontal="center" vertical="center"/>
    </xf>
    <xf numFmtId="0" fontId="14" fillId="0" borderId="15" xfId="0" applyFont="1" applyBorder="1" applyAlignment="1">
      <alignment horizontal="right"/>
    </xf>
    <xf numFmtId="167" fontId="14" fillId="0" borderId="1" xfId="0" applyNumberFormat="1" applyFont="1" applyBorder="1" applyAlignment="1">
      <alignment horizontal="right" vertical="center"/>
    </xf>
    <xf numFmtId="167" fontId="14" fillId="0" borderId="15" xfId="0" applyNumberFormat="1" applyFont="1" applyBorder="1" applyAlignment="1">
      <alignment horizontal="right" vertical="center"/>
    </xf>
    <xf numFmtId="167" fontId="14" fillId="7" borderId="15" xfId="0" applyNumberFormat="1" applyFont="1" applyFill="1" applyBorder="1" applyAlignment="1" applyProtection="1">
      <alignment horizontal="right" vertical="center"/>
      <protection locked="0"/>
    </xf>
    <xf numFmtId="167" fontId="14" fillId="7" borderId="13" xfId="0" applyNumberFormat="1" applyFont="1" applyFill="1" applyBorder="1" applyAlignment="1" applyProtection="1">
      <alignment horizontal="right" vertical="center"/>
      <protection locked="0"/>
    </xf>
    <xf numFmtId="167" fontId="14" fillId="0" borderId="5" xfId="0" applyNumberFormat="1" applyFont="1" applyBorder="1" applyAlignment="1">
      <alignment horizontal="right"/>
    </xf>
    <xf numFmtId="167" fontId="14" fillId="7" borderId="15" xfId="0" applyNumberFormat="1" applyFont="1" applyFill="1" applyBorder="1" applyAlignment="1" applyProtection="1">
      <alignment horizontal="right"/>
      <protection locked="0"/>
    </xf>
    <xf numFmtId="167" fontId="13" fillId="0" borderId="1" xfId="0" applyNumberFormat="1" applyFont="1" applyBorder="1" applyAlignment="1">
      <alignment horizontal="right"/>
    </xf>
    <xf numFmtId="167" fontId="14" fillId="7" borderId="1" xfId="0" applyNumberFormat="1" applyFont="1" applyFill="1" applyBorder="1" applyAlignment="1" applyProtection="1">
      <alignment horizontal="right" vertical="center"/>
      <protection locked="0"/>
    </xf>
    <xf numFmtId="167" fontId="13" fillId="0" borderId="5" xfId="0" applyNumberFormat="1" applyFont="1" applyBorder="1" applyAlignment="1">
      <alignment horizontal="right"/>
    </xf>
    <xf numFmtId="167" fontId="14" fillId="7" borderId="3" xfId="0" applyNumberFormat="1" applyFont="1" applyFill="1" applyBorder="1" applyAlignment="1" applyProtection="1">
      <alignment horizontal="right"/>
      <protection locked="0"/>
    </xf>
    <xf numFmtId="167" fontId="14" fillId="7" borderId="1" xfId="0" applyNumberFormat="1" applyFont="1" applyFill="1" applyBorder="1" applyAlignment="1" applyProtection="1">
      <alignment horizontal="right"/>
      <protection locked="0"/>
    </xf>
    <xf numFmtId="167" fontId="14" fillId="7" borderId="25" xfId="0" applyNumberFormat="1" applyFont="1" applyFill="1" applyBorder="1" applyAlignment="1" applyProtection="1">
      <alignment horizontal="right"/>
      <protection locked="0"/>
    </xf>
    <xf numFmtId="167" fontId="14" fillId="0" borderId="8" xfId="0" applyNumberFormat="1" applyFont="1" applyBorder="1" applyAlignment="1" applyProtection="1">
      <alignment horizontal="right"/>
      <protection locked="0"/>
    </xf>
    <xf numFmtId="167" fontId="14" fillId="0" borderId="15" xfId="0" applyNumberFormat="1" applyFont="1" applyBorder="1" applyAlignment="1">
      <alignment horizontal="right"/>
    </xf>
    <xf numFmtId="167" fontId="14" fillId="0" borderId="0" xfId="0" applyNumberFormat="1" applyFont="1" applyAlignment="1">
      <alignment horizontal="right"/>
    </xf>
    <xf numFmtId="167" fontId="9" fillId="6" borderId="16" xfId="0" applyNumberFormat="1" applyFont="1" applyFill="1" applyBorder="1" applyAlignment="1">
      <alignment horizontal="right" vertical="center"/>
    </xf>
    <xf numFmtId="167" fontId="9" fillId="6" borderId="23" xfId="0" applyNumberFormat="1" applyFont="1" applyFill="1" applyBorder="1" applyAlignment="1">
      <alignment horizontal="right" vertical="center"/>
    </xf>
    <xf numFmtId="167" fontId="14" fillId="0" borderId="8" xfId="0" applyNumberFormat="1" applyFont="1" applyBorder="1" applyAlignment="1">
      <alignment horizontal="right"/>
    </xf>
    <xf numFmtId="0" fontId="14" fillId="0" borderId="0" xfId="0" applyFont="1" applyProtection="1">
      <protection locked="0"/>
    </xf>
    <xf numFmtId="167" fontId="7" fillId="6" borderId="0" xfId="0" applyNumberFormat="1" applyFont="1" applyFill="1" applyAlignment="1">
      <alignment horizontal="right" vertical="center"/>
    </xf>
    <xf numFmtId="3" fontId="9" fillId="3" borderId="2" xfId="0" applyNumberFormat="1" applyFont="1" applyFill="1" applyBorder="1" applyAlignment="1">
      <alignment horizontal="center"/>
    </xf>
    <xf numFmtId="3" fontId="14" fillId="0" borderId="1" xfId="0" applyNumberFormat="1" applyFont="1" applyBorder="1" applyAlignment="1">
      <alignment horizontal="right"/>
    </xf>
    <xf numFmtId="0" fontId="32" fillId="0" borderId="0" xfId="0" applyFont="1"/>
    <xf numFmtId="167" fontId="33" fillId="3" borderId="0" xfId="0" applyNumberFormat="1" applyFont="1" applyFill="1" applyAlignment="1">
      <alignment horizontal="left" vertical="center"/>
    </xf>
    <xf numFmtId="3" fontId="34" fillId="3" borderId="0" xfId="0" applyNumberFormat="1" applyFont="1" applyFill="1"/>
    <xf numFmtId="0" fontId="34" fillId="3" borderId="0" xfId="0" applyFont="1" applyFill="1"/>
    <xf numFmtId="168" fontId="9" fillId="3" borderId="2" xfId="0" applyNumberFormat="1" applyFont="1" applyFill="1" applyBorder="1" applyAlignment="1">
      <alignment horizontal="center" vertical="center"/>
    </xf>
    <xf numFmtId="169" fontId="9" fillId="3" borderId="2" xfId="0" applyNumberFormat="1" applyFont="1" applyFill="1" applyBorder="1" applyAlignment="1">
      <alignment horizontal="center" vertical="center"/>
    </xf>
    <xf numFmtId="169" fontId="9" fillId="3" borderId="4" xfId="0" applyNumberFormat="1" applyFont="1" applyFill="1" applyBorder="1" applyAlignment="1">
      <alignment horizontal="center" vertical="center"/>
    </xf>
    <xf numFmtId="167" fontId="35" fillId="6" borderId="23" xfId="0" applyNumberFormat="1" applyFont="1" applyFill="1" applyBorder="1" applyAlignment="1" applyProtection="1">
      <alignment horizontal="right" vertical="center"/>
      <protection locked="0"/>
    </xf>
    <xf numFmtId="0" fontId="12" fillId="9" borderId="0" xfId="0" applyFont="1" applyFill="1"/>
    <xf numFmtId="0" fontId="11" fillId="9" borderId="0" xfId="0" applyFont="1" applyFill="1"/>
    <xf numFmtId="0" fontId="22" fillId="9" borderId="0" xfId="0" applyFont="1" applyFill="1"/>
    <xf numFmtId="3" fontId="11" fillId="10" borderId="27" xfId="0" applyNumberFormat="1" applyFont="1" applyFill="1" applyBorder="1"/>
    <xf numFmtId="3" fontId="11" fillId="10" borderId="28" xfId="0" applyNumberFormat="1" applyFont="1" applyFill="1" applyBorder="1"/>
    <xf numFmtId="10" fontId="22" fillId="9" borderId="0" xfId="0" applyNumberFormat="1" applyFont="1" applyFill="1"/>
    <xf numFmtId="9" fontId="9" fillId="3" borderId="2" xfId="0" applyNumberFormat="1" applyFont="1" applyFill="1" applyBorder="1" applyAlignment="1">
      <alignment horizontal="center"/>
    </xf>
    <xf numFmtId="0" fontId="7" fillId="3" borderId="4" xfId="0" applyFont="1" applyFill="1" applyBorder="1"/>
    <xf numFmtId="9" fontId="0" fillId="3" borderId="4" xfId="0" applyNumberFormat="1" applyFill="1" applyBorder="1"/>
    <xf numFmtId="0" fontId="7" fillId="0" borderId="0" xfId="0" applyFont="1"/>
    <xf numFmtId="0" fontId="8" fillId="8" borderId="29" xfId="0" applyFont="1" applyFill="1" applyBorder="1" applyAlignment="1">
      <alignment horizontal="center" vertical="center" wrapText="1"/>
    </xf>
    <xf numFmtId="0" fontId="8" fillId="0" borderId="0" xfId="0" applyFont="1" applyAlignment="1">
      <alignment horizontal="center" vertical="center" wrapText="1"/>
    </xf>
    <xf numFmtId="6" fontId="8" fillId="8" borderId="30" xfId="0" quotePrefix="1" applyNumberFormat="1" applyFont="1" applyFill="1" applyBorder="1" applyAlignment="1">
      <alignment horizontal="center" vertical="center"/>
    </xf>
    <xf numFmtId="0" fontId="7" fillId="0" borderId="0" xfId="0" quotePrefix="1" applyFont="1"/>
    <xf numFmtId="6" fontId="8" fillId="0" borderId="0" xfId="0" quotePrefix="1" applyNumberFormat="1" applyFont="1" applyAlignment="1">
      <alignment horizontal="center" vertical="center"/>
    </xf>
    <xf numFmtId="0" fontId="7" fillId="3" borderId="31" xfId="0" applyFont="1" applyFill="1" applyBorder="1" applyAlignment="1">
      <alignment horizontal="right" vertical="center"/>
    </xf>
    <xf numFmtId="0" fontId="7" fillId="3" borderId="32" xfId="0" applyFont="1" applyFill="1" applyBorder="1" applyAlignment="1">
      <alignment vertical="center" wrapText="1"/>
    </xf>
    <xf numFmtId="0" fontId="7" fillId="0" borderId="21" xfId="0" applyFont="1" applyBorder="1"/>
    <xf numFmtId="167" fontId="7" fillId="0" borderId="33" xfId="0" applyNumberFormat="1" applyFont="1" applyBorder="1" applyAlignment="1" applyProtection="1">
      <alignment horizontal="right" vertical="center"/>
      <protection locked="0"/>
    </xf>
    <xf numFmtId="167" fontId="7" fillId="6" borderId="33" xfId="0" applyNumberFormat="1" applyFont="1" applyFill="1" applyBorder="1" applyAlignment="1" applyProtection="1">
      <alignment horizontal="right" vertical="center"/>
      <protection locked="0"/>
    </xf>
    <xf numFmtId="0" fontId="7" fillId="3" borderId="34" xfId="0" applyFont="1" applyFill="1" applyBorder="1" applyAlignment="1">
      <alignment horizontal="right" vertical="center"/>
    </xf>
    <xf numFmtId="0" fontId="7" fillId="3" borderId="35" xfId="0" applyFont="1" applyFill="1" applyBorder="1" applyAlignment="1">
      <alignment vertical="center" wrapText="1"/>
    </xf>
    <xf numFmtId="167" fontId="7" fillId="0" borderId="36" xfId="0" applyNumberFormat="1" applyFont="1" applyBorder="1" applyAlignment="1" applyProtection="1">
      <alignment horizontal="right" vertical="center"/>
      <protection locked="0"/>
    </xf>
    <xf numFmtId="167" fontId="7" fillId="6" borderId="36" xfId="0" applyNumberFormat="1" applyFont="1" applyFill="1" applyBorder="1" applyAlignment="1" applyProtection="1">
      <alignment horizontal="right" vertical="center"/>
      <protection locked="0"/>
    </xf>
    <xf numFmtId="0" fontId="7" fillId="3" borderId="37" xfId="0" applyFont="1" applyFill="1" applyBorder="1" applyAlignment="1">
      <alignment horizontal="right" vertical="center"/>
    </xf>
    <xf numFmtId="0" fontId="7" fillId="3" borderId="38" xfId="0" applyFont="1" applyFill="1" applyBorder="1" applyAlignment="1">
      <alignment vertical="center" wrapText="1"/>
    </xf>
    <xf numFmtId="167" fontId="7" fillId="0" borderId="39" xfId="0" applyNumberFormat="1" applyFont="1" applyBorder="1" applyAlignment="1" applyProtection="1">
      <alignment horizontal="right" vertical="center"/>
      <protection locked="0"/>
    </xf>
    <xf numFmtId="167" fontId="7" fillId="6" borderId="39" xfId="0" applyNumberFormat="1" applyFont="1" applyFill="1" applyBorder="1" applyAlignment="1" applyProtection="1">
      <alignment horizontal="right" vertical="center"/>
      <protection locked="0"/>
    </xf>
    <xf numFmtId="6" fontId="8" fillId="8" borderId="42" xfId="0" quotePrefix="1" applyNumberFormat="1" applyFont="1" applyFill="1" applyBorder="1" applyAlignment="1">
      <alignment horizontal="center" vertical="top"/>
    </xf>
    <xf numFmtId="6" fontId="8" fillId="8" borderId="43" xfId="0" quotePrefix="1" applyNumberFormat="1" applyFont="1" applyFill="1" applyBorder="1" applyAlignment="1">
      <alignment horizontal="center" vertical="top" wrapText="1"/>
    </xf>
    <xf numFmtId="0" fontId="7" fillId="0" borderId="7" xfId="0" quotePrefix="1" applyFont="1" applyBorder="1"/>
    <xf numFmtId="6" fontId="8" fillId="0" borderId="0" xfId="0" quotePrefix="1" applyNumberFormat="1" applyFont="1" applyAlignment="1">
      <alignment horizontal="center"/>
    </xf>
    <xf numFmtId="0" fontId="8" fillId="8" borderId="44" xfId="0" applyFont="1" applyFill="1" applyBorder="1" applyAlignment="1">
      <alignment horizontal="center" vertical="center" wrapText="1"/>
    </xf>
    <xf numFmtId="0" fontId="7" fillId="0" borderId="45" xfId="0" applyFont="1" applyBorder="1" applyAlignment="1">
      <alignment horizontal="left" vertical="center" indent="1"/>
    </xf>
    <xf numFmtId="0" fontId="7" fillId="0" borderId="20" xfId="0" applyFont="1" applyBorder="1"/>
    <xf numFmtId="0" fontId="7" fillId="0" borderId="39" xfId="0" applyFont="1" applyBorder="1" applyAlignment="1">
      <alignment horizontal="left" vertical="center" indent="1"/>
    </xf>
    <xf numFmtId="0" fontId="7" fillId="7" borderId="46" xfId="0" applyFont="1" applyFill="1" applyBorder="1" applyAlignment="1">
      <alignment vertical="center"/>
    </xf>
    <xf numFmtId="0" fontId="7" fillId="7" borderId="47" xfId="0" applyFont="1" applyFill="1" applyBorder="1" applyAlignment="1">
      <alignment horizontal="center" vertical="center"/>
      <extLst>
        <ext xmlns:xfpb="http://schemas.microsoft.com/office/spreadsheetml/2022/featurepropertybag" uri="{C7286773-470A-42A8-94C5-96B5CB345126}">
          <xfpb:xfComplement i="0"/>
        </ext>
      </extLst>
    </xf>
    <xf numFmtId="0" fontId="7" fillId="7" borderId="48" xfId="0" applyFont="1" applyFill="1" applyBorder="1" applyAlignment="1">
      <alignment horizontal="center" vertical="center"/>
      <extLst>
        <ext xmlns:xfpb="http://schemas.microsoft.com/office/spreadsheetml/2022/featurepropertybag" uri="{C7286773-470A-42A8-94C5-96B5CB345126}">
          <xfpb:xfComplement i="0"/>
        </ext>
      </extLst>
    </xf>
    <xf numFmtId="0" fontId="7" fillId="7" borderId="49" xfId="0" applyFont="1" applyFill="1" applyBorder="1" applyAlignment="1">
      <alignment horizontal="left" wrapText="1" indent="1"/>
    </xf>
    <xf numFmtId="0" fontId="7" fillId="7" borderId="50" xfId="0" applyFont="1" applyFill="1" applyBorder="1" applyAlignment="1">
      <alignment vertical="center"/>
    </xf>
    <xf numFmtId="0" fontId="7" fillId="7" borderId="51" xfId="0" applyFont="1" applyFill="1" applyBorder="1" applyAlignment="1">
      <alignment horizontal="center" vertical="center"/>
      <extLst>
        <ext xmlns:xfpb="http://schemas.microsoft.com/office/spreadsheetml/2022/featurepropertybag" uri="{C7286773-470A-42A8-94C5-96B5CB345126}">
          <xfpb:xfComplement i="0"/>
        </ext>
      </extLst>
    </xf>
    <xf numFmtId="0" fontId="7" fillId="7" borderId="52" xfId="0" applyFont="1" applyFill="1" applyBorder="1" applyAlignment="1">
      <alignment horizontal="center" vertical="center"/>
      <extLst>
        <ext xmlns:xfpb="http://schemas.microsoft.com/office/spreadsheetml/2022/featurepropertybag" uri="{C7286773-470A-42A8-94C5-96B5CB345126}">
          <xfpb:xfComplement i="0"/>
        </ext>
      </extLst>
    </xf>
    <xf numFmtId="0" fontId="7" fillId="7" borderId="53" xfId="0" applyFont="1" applyFill="1" applyBorder="1" applyAlignment="1">
      <alignment horizontal="left" wrapText="1" indent="1"/>
    </xf>
    <xf numFmtId="0" fontId="30" fillId="2" borderId="11" xfId="0" applyFont="1" applyFill="1" applyBorder="1" applyAlignment="1">
      <alignment horizontal="left" vertical="center" wrapText="1"/>
    </xf>
    <xf numFmtId="0" fontId="30" fillId="0" borderId="8" xfId="0" applyFont="1" applyBorder="1" applyAlignment="1">
      <alignment horizontal="left" vertical="center" wrapText="1"/>
    </xf>
    <xf numFmtId="0" fontId="30"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9"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26" fillId="3" borderId="0" xfId="0" applyNumberFormat="1" applyFont="1" applyFill="1" applyAlignment="1" applyProtection="1">
      <alignment horizontal="left" vertical="top" wrapText="1"/>
      <protection locked="0"/>
    </xf>
    <xf numFmtId="0" fontId="7" fillId="3" borderId="0" xfId="0" applyFont="1" applyFill="1" applyAlignment="1">
      <alignment vertical="top" wrapText="1"/>
    </xf>
    <xf numFmtId="0" fontId="7" fillId="3" borderId="0" xfId="0" applyFont="1" applyFill="1" applyAlignment="1">
      <alignment vertical="top"/>
    </xf>
    <xf numFmtId="0" fontId="8" fillId="8" borderId="40"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40" xfId="0" applyFont="1" applyFill="1" applyBorder="1" applyAlignment="1">
      <alignment horizontal="center" vertical="center"/>
    </xf>
    <xf numFmtId="0" fontId="8" fillId="8" borderId="41" xfId="0" applyFont="1" applyFill="1" applyBorder="1" applyAlignment="1">
      <alignment horizontal="center" vertical="center"/>
    </xf>
    <xf numFmtId="167" fontId="10" fillId="3" borderId="1" xfId="0" applyNumberFormat="1" applyFont="1" applyFill="1" applyBorder="1" applyAlignment="1">
      <alignment horizontal="center"/>
    </xf>
    <xf numFmtId="167" fontId="10" fillId="3" borderId="11" xfId="0" applyNumberFormat="1" applyFont="1" applyFill="1" applyBorder="1" applyAlignment="1">
      <alignment horizontal="center"/>
    </xf>
    <xf numFmtId="167" fontId="8" fillId="3" borderId="1" xfId="0" applyNumberFormat="1" applyFont="1" applyFill="1" applyBorder="1" applyAlignment="1">
      <alignment horizontal="center"/>
    </xf>
    <xf numFmtId="167" fontId="8" fillId="3" borderId="11" xfId="0" applyNumberFormat="1" applyFont="1" applyFill="1" applyBorder="1" applyAlignment="1">
      <alignment horizontal="center"/>
    </xf>
    <xf numFmtId="167" fontId="10" fillId="0" borderId="1" xfId="0" applyNumberFormat="1" applyFont="1" applyBorder="1" applyAlignment="1">
      <alignment horizontal="center"/>
    </xf>
    <xf numFmtId="167" fontId="10" fillId="0" borderId="11" xfId="0" applyNumberFormat="1" applyFont="1" applyBorder="1" applyAlignment="1">
      <alignment horizontal="center"/>
    </xf>
  </cellXfs>
  <cellStyles count="7">
    <cellStyle name="Comma 2" xfId="3" xr:uid="{00000000-0005-0000-0000-000000000000}"/>
    <cellStyle name="Hyperlink" xfId="5" builtinId="8"/>
    <cellStyle name="Normal" xfId="0" builtinId="0"/>
    <cellStyle name="Normal 2" xfId="2" xr:uid="{00000000-0005-0000-0000-000003000000}"/>
    <cellStyle name="Normal_Final FFR2001 16.5.01" xfId="1" xr:uid="{00000000-0005-0000-0000-000004000000}"/>
    <cellStyle name="Per cent" xfId="6" builtinId="5"/>
    <cellStyle name="Percent 2" xfId="4" xr:uid="{00000000-0005-0000-0000-000006000000}"/>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400050</xdr:colOff>
      <xdr:row>27</xdr:row>
      <xdr:rowOff>0</xdr:rowOff>
    </xdr:from>
    <xdr:ext cx="76200" cy="200025"/>
    <xdr:sp macro="" textlink="">
      <xdr:nvSpPr>
        <xdr:cNvPr id="2049" name="Text Box 1">
          <a:extLst>
            <a:ext uri="{FF2B5EF4-FFF2-40B4-BE49-F238E27FC236}">
              <a16:creationId xmlns:a16="http://schemas.microsoft.com/office/drawing/2014/main" id="{00000000-0008-0000-0100-000001080000}"/>
            </a:ext>
            <a:ext uri="{C183D7F6-B498-43B3-948B-1728B52AA6E4}">
              <adec:decorative xmlns:adec="http://schemas.microsoft.com/office/drawing/2017/decorative" val="1"/>
            </a:ext>
          </a:extLst>
        </xdr:cNvPr>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tabSelected="1" workbookViewId="0"/>
  </sheetViews>
  <sheetFormatPr defaultColWidth="9.08984375" defaultRowHeight="17" x14ac:dyDescent="0.4"/>
  <cols>
    <col min="1" max="1" width="9.08984375" style="205"/>
    <col min="2" max="2" width="15.54296875" style="205" customWidth="1"/>
    <col min="3" max="3" width="58.54296875" style="205" customWidth="1"/>
    <col min="4" max="16384" width="9.08984375" style="205"/>
  </cols>
  <sheetData>
    <row r="1" spans="2:13" x14ac:dyDescent="0.4">
      <c r="B1" s="204" t="s">
        <v>0</v>
      </c>
    </row>
    <row r="3" spans="2:13" x14ac:dyDescent="0.4">
      <c r="B3" s="205" t="s">
        <v>1</v>
      </c>
      <c r="C3" s="206"/>
    </row>
    <row r="5" spans="2:13" x14ac:dyDescent="0.4">
      <c r="B5" s="205" t="s">
        <v>2</v>
      </c>
      <c r="C5" s="206"/>
    </row>
    <row r="7" spans="2:13" x14ac:dyDescent="0.4">
      <c r="B7" s="205" t="s">
        <v>3</v>
      </c>
      <c r="C7" s="253"/>
    </row>
    <row r="9" spans="2:13" x14ac:dyDescent="0.4">
      <c r="B9" s="205" t="s">
        <v>4</v>
      </c>
      <c r="C9" s="207"/>
    </row>
    <row r="13" spans="2:13" ht="147.75" customHeight="1" x14ac:dyDescent="0.4">
      <c r="B13" s="208" t="s">
        <v>5</v>
      </c>
      <c r="C13" s="346" t="s">
        <v>6</v>
      </c>
      <c r="D13" s="347"/>
      <c r="E13" s="347"/>
      <c r="F13" s="347"/>
      <c r="G13" s="348"/>
      <c r="H13" s="209"/>
      <c r="I13" s="209"/>
      <c r="J13" s="209"/>
      <c r="K13" s="209"/>
      <c r="L13" s="209"/>
      <c r="M13" s="209"/>
    </row>
    <row r="14" spans="2:13" ht="12.75" customHeight="1" x14ac:dyDescent="0.4"/>
    <row r="18" spans="2:3" ht="47.25" customHeight="1" x14ac:dyDescent="0.4">
      <c r="B18" s="204" t="s">
        <v>7</v>
      </c>
      <c r="C18" s="257"/>
    </row>
    <row r="19" spans="2:3" x14ac:dyDescent="0.4">
      <c r="C19" s="205" t="s">
        <v>8</v>
      </c>
    </row>
    <row r="21" spans="2:3" x14ac:dyDescent="0.4">
      <c r="B21" s="204" t="s">
        <v>9</v>
      </c>
      <c r="C21" s="257"/>
    </row>
  </sheetData>
  <sheetProtection sheet="1" objects="1" scenarios="1"/>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58"/>
  <sheetViews>
    <sheetView workbookViewId="0">
      <selection activeCell="I5" sqref="I5"/>
    </sheetView>
  </sheetViews>
  <sheetFormatPr defaultColWidth="9.08984375" defaultRowHeight="13" x14ac:dyDescent="0.3"/>
  <cols>
    <col min="1" max="1" width="7" style="127" customWidth="1"/>
    <col min="2" max="2" width="24.453125" style="127" customWidth="1"/>
    <col min="3" max="3" width="12.453125" style="127" customWidth="1"/>
    <col min="4" max="4" width="14.54296875" style="127" customWidth="1"/>
    <col min="5" max="5" width="9.08984375" style="127"/>
    <col min="6" max="6" width="28.453125" style="127" customWidth="1"/>
    <col min="7" max="7" width="13.54296875" style="127" customWidth="1"/>
    <col min="8" max="10" width="28.453125" style="127" customWidth="1"/>
    <col min="11" max="16384" width="9.08984375" style="127"/>
  </cols>
  <sheetData>
    <row r="1" spans="2:10" x14ac:dyDescent="0.3">
      <c r="B1" s="211">
        <f>Declaration!C3</f>
        <v>0</v>
      </c>
    </row>
    <row r="2" spans="2:10" x14ac:dyDescent="0.3">
      <c r="B2" s="211"/>
    </row>
    <row r="3" spans="2:10" x14ac:dyDescent="0.3">
      <c r="B3" s="211" t="s">
        <v>299</v>
      </c>
    </row>
    <row r="5" spans="2:10" s="215" customFormat="1" ht="39" x14ac:dyDescent="0.3">
      <c r="B5" s="212" t="s">
        <v>300</v>
      </c>
      <c r="C5" s="213" t="s">
        <v>301</v>
      </c>
      <c r="D5" s="214" t="s">
        <v>302</v>
      </c>
      <c r="E5" s="214" t="s">
        <v>303</v>
      </c>
      <c r="F5" s="214" t="s">
        <v>304</v>
      </c>
      <c r="G5" s="214" t="s">
        <v>305</v>
      </c>
      <c r="H5" s="214" t="s">
        <v>306</v>
      </c>
      <c r="I5" s="214" t="s">
        <v>343</v>
      </c>
      <c r="J5" s="214" t="s">
        <v>307</v>
      </c>
    </row>
    <row r="6" spans="2:10" s="217" customFormat="1" x14ac:dyDescent="0.25">
      <c r="B6" s="218"/>
      <c r="C6" s="220"/>
      <c r="D6" s="219"/>
      <c r="E6" s="219"/>
      <c r="F6" s="219"/>
      <c r="G6" s="218"/>
      <c r="H6" s="218"/>
      <c r="I6" s="218"/>
      <c r="J6" s="218"/>
    </row>
    <row r="7" spans="2:10" s="217" customFormat="1" x14ac:dyDescent="0.25">
      <c r="B7" s="218"/>
      <c r="C7" s="220"/>
      <c r="D7" s="219"/>
      <c r="E7" s="219"/>
      <c r="F7" s="218"/>
      <c r="G7" s="218"/>
      <c r="H7" s="218"/>
      <c r="I7" s="218"/>
      <c r="J7" s="218"/>
    </row>
    <row r="8" spans="2:10" s="217" customFormat="1" x14ac:dyDescent="0.25">
      <c r="B8" s="218"/>
      <c r="C8" s="220"/>
      <c r="D8" s="219"/>
      <c r="E8" s="219"/>
      <c r="F8" s="218"/>
      <c r="G8" s="218"/>
      <c r="H8" s="218"/>
      <c r="I8" s="218"/>
      <c r="J8" s="218"/>
    </row>
    <row r="9" spans="2:10" s="217" customFormat="1" x14ac:dyDescent="0.25">
      <c r="B9" s="218"/>
      <c r="C9" s="220"/>
      <c r="D9" s="219"/>
      <c r="E9" s="219"/>
      <c r="F9" s="218"/>
      <c r="G9" s="218"/>
      <c r="H9" s="218"/>
      <c r="I9" s="218"/>
      <c r="J9" s="218"/>
    </row>
    <row r="10" spans="2:10" s="217" customFormat="1" x14ac:dyDescent="0.25">
      <c r="B10" s="218"/>
      <c r="C10" s="220"/>
      <c r="D10" s="219"/>
      <c r="E10" s="219"/>
      <c r="F10" s="218"/>
      <c r="G10" s="218"/>
      <c r="H10" s="218"/>
      <c r="I10" s="218"/>
      <c r="J10" s="218"/>
    </row>
    <row r="11" spans="2:10" s="217" customFormat="1" x14ac:dyDescent="0.25">
      <c r="B11" s="218"/>
      <c r="C11" s="220"/>
      <c r="D11" s="219"/>
      <c r="E11" s="219"/>
      <c r="F11" s="218"/>
      <c r="G11" s="218"/>
      <c r="H11" s="218"/>
      <c r="I11" s="218"/>
      <c r="J11" s="218"/>
    </row>
    <row r="12" spans="2:10" s="217" customFormat="1" x14ac:dyDescent="0.25">
      <c r="B12" s="218"/>
      <c r="C12" s="220"/>
      <c r="D12" s="219"/>
      <c r="E12" s="219"/>
      <c r="F12" s="218"/>
      <c r="G12" s="218"/>
      <c r="H12" s="218"/>
      <c r="I12" s="218"/>
      <c r="J12" s="218"/>
    </row>
    <row r="13" spans="2:10" s="217" customFormat="1" x14ac:dyDescent="0.25">
      <c r="B13" s="218"/>
      <c r="C13" s="220"/>
      <c r="D13" s="219"/>
      <c r="E13" s="219"/>
      <c r="F13" s="218"/>
      <c r="G13" s="218"/>
      <c r="H13" s="218"/>
      <c r="I13" s="218"/>
      <c r="J13" s="218"/>
    </row>
    <row r="14" spans="2:10" s="217" customFormat="1" x14ac:dyDescent="0.25">
      <c r="B14" s="218"/>
      <c r="C14" s="220"/>
      <c r="D14" s="219"/>
      <c r="E14" s="219"/>
      <c r="F14" s="218"/>
      <c r="G14" s="218"/>
      <c r="H14" s="218"/>
      <c r="I14" s="218"/>
      <c r="J14" s="218"/>
    </row>
    <row r="15" spans="2:10" s="217" customFormat="1" x14ac:dyDescent="0.25">
      <c r="B15" s="218"/>
      <c r="C15" s="220"/>
      <c r="D15" s="219"/>
      <c r="E15" s="219"/>
      <c r="F15" s="218"/>
      <c r="G15" s="218"/>
      <c r="H15" s="218"/>
      <c r="I15" s="218"/>
      <c r="J15" s="218"/>
    </row>
    <row r="16" spans="2:10" s="217" customFormat="1" x14ac:dyDescent="0.25">
      <c r="B16" s="218"/>
      <c r="C16" s="220"/>
      <c r="D16" s="219"/>
      <c r="E16" s="219"/>
      <c r="F16" s="218"/>
      <c r="G16" s="218"/>
      <c r="H16" s="218"/>
      <c r="I16" s="218"/>
      <c r="J16" s="218"/>
    </row>
    <row r="17" spans="2:10" s="217" customFormat="1" x14ac:dyDescent="0.25">
      <c r="B17" s="218"/>
      <c r="C17" s="220"/>
      <c r="D17" s="219"/>
      <c r="E17" s="219"/>
      <c r="F17" s="218"/>
      <c r="G17" s="218"/>
      <c r="H17" s="218"/>
      <c r="I17" s="218"/>
      <c r="J17" s="218"/>
    </row>
    <row r="18" spans="2:10" s="217" customFormat="1" x14ac:dyDescent="0.25">
      <c r="B18" s="218"/>
      <c r="C18" s="220"/>
      <c r="D18" s="219"/>
      <c r="E18" s="219"/>
      <c r="F18" s="218"/>
      <c r="G18" s="218"/>
      <c r="H18" s="218"/>
      <c r="I18" s="218"/>
      <c r="J18" s="218"/>
    </row>
    <row r="19" spans="2:10" s="217" customFormat="1" x14ac:dyDescent="0.25">
      <c r="B19" s="218"/>
      <c r="C19" s="220"/>
      <c r="D19" s="219"/>
      <c r="E19" s="219"/>
      <c r="F19" s="218"/>
      <c r="G19" s="218"/>
      <c r="H19" s="218"/>
      <c r="I19" s="218"/>
      <c r="J19" s="218"/>
    </row>
    <row r="20" spans="2:10" s="217" customFormat="1" x14ac:dyDescent="0.25">
      <c r="B20" s="218"/>
      <c r="C20" s="220"/>
      <c r="D20" s="219"/>
      <c r="E20" s="219"/>
      <c r="F20" s="218"/>
      <c r="G20" s="218"/>
      <c r="H20" s="218"/>
      <c r="I20" s="218"/>
      <c r="J20" s="218"/>
    </row>
    <row r="21" spans="2:10" s="217" customFormat="1" x14ac:dyDescent="0.25">
      <c r="B21" s="218"/>
      <c r="C21" s="220"/>
      <c r="D21" s="219"/>
      <c r="E21" s="219"/>
      <c r="F21" s="218"/>
      <c r="G21" s="218"/>
      <c r="H21" s="218"/>
      <c r="I21" s="218"/>
      <c r="J21" s="218"/>
    </row>
    <row r="22" spans="2:10" s="217" customFormat="1" x14ac:dyDescent="0.25">
      <c r="B22" s="218"/>
      <c r="C22" s="220"/>
      <c r="D22" s="219"/>
      <c r="E22" s="219"/>
      <c r="F22" s="218"/>
      <c r="G22" s="218"/>
      <c r="H22" s="218"/>
      <c r="I22" s="218"/>
      <c r="J22" s="218"/>
    </row>
    <row r="23" spans="2:10" s="217" customFormat="1" x14ac:dyDescent="0.25">
      <c r="B23" s="218"/>
      <c r="C23" s="220"/>
      <c r="D23" s="219"/>
      <c r="E23" s="219"/>
      <c r="F23" s="218"/>
      <c r="G23" s="218"/>
      <c r="H23" s="218"/>
      <c r="I23" s="218"/>
      <c r="J23" s="218"/>
    </row>
    <row r="24" spans="2:10" x14ac:dyDescent="0.3">
      <c r="C24" s="216"/>
    </row>
    <row r="25" spans="2:10" x14ac:dyDescent="0.3">
      <c r="C25" s="216"/>
    </row>
    <row r="26" spans="2:10" x14ac:dyDescent="0.3">
      <c r="C26" s="216"/>
    </row>
    <row r="27" spans="2:10" x14ac:dyDescent="0.3">
      <c r="C27" s="216"/>
    </row>
    <row r="28" spans="2:10" x14ac:dyDescent="0.3">
      <c r="C28" s="216"/>
    </row>
    <row r="29" spans="2:10" x14ac:dyDescent="0.3">
      <c r="C29" s="216"/>
    </row>
    <row r="30" spans="2:10" x14ac:dyDescent="0.3">
      <c r="C30" s="216"/>
    </row>
    <row r="31" spans="2:10" x14ac:dyDescent="0.3">
      <c r="C31" s="216"/>
    </row>
    <row r="32" spans="2:10" x14ac:dyDescent="0.3">
      <c r="C32" s="216"/>
    </row>
    <row r="33" spans="3:3" x14ac:dyDescent="0.3">
      <c r="C33" s="216"/>
    </row>
    <row r="34" spans="3:3" x14ac:dyDescent="0.3">
      <c r="C34" s="216"/>
    </row>
    <row r="35" spans="3:3" x14ac:dyDescent="0.3">
      <c r="C35" s="216"/>
    </row>
    <row r="36" spans="3:3" x14ac:dyDescent="0.3">
      <c r="C36" s="216"/>
    </row>
    <row r="37" spans="3:3" x14ac:dyDescent="0.3">
      <c r="C37" s="216"/>
    </row>
    <row r="38" spans="3:3" x14ac:dyDescent="0.3">
      <c r="C38" s="216"/>
    </row>
    <row r="39" spans="3:3" x14ac:dyDescent="0.3">
      <c r="C39" s="216"/>
    </row>
    <row r="40" spans="3:3" x14ac:dyDescent="0.3">
      <c r="C40" s="216"/>
    </row>
    <row r="41" spans="3:3" x14ac:dyDescent="0.3">
      <c r="C41" s="216"/>
    </row>
    <row r="42" spans="3:3" x14ac:dyDescent="0.3">
      <c r="C42" s="216"/>
    </row>
    <row r="43" spans="3:3" x14ac:dyDescent="0.3">
      <c r="C43" s="216"/>
    </row>
    <row r="44" spans="3:3" x14ac:dyDescent="0.3">
      <c r="C44" s="216"/>
    </row>
    <row r="45" spans="3:3" x14ac:dyDescent="0.3">
      <c r="C45" s="216"/>
    </row>
    <row r="46" spans="3:3" x14ac:dyDescent="0.3">
      <c r="C46" s="216"/>
    </row>
    <row r="47" spans="3:3" x14ac:dyDescent="0.3">
      <c r="C47" s="216"/>
    </row>
    <row r="48" spans="3:3" x14ac:dyDescent="0.3">
      <c r="C48" s="216"/>
    </row>
    <row r="49" spans="3:3" x14ac:dyDescent="0.3">
      <c r="C49" s="216"/>
    </row>
    <row r="50" spans="3:3" x14ac:dyDescent="0.3">
      <c r="C50" s="216"/>
    </row>
    <row r="51" spans="3:3" x14ac:dyDescent="0.3">
      <c r="C51" s="216"/>
    </row>
    <row r="52" spans="3:3" x14ac:dyDescent="0.3">
      <c r="C52" s="216"/>
    </row>
    <row r="53" spans="3:3" x14ac:dyDescent="0.3">
      <c r="C53" s="216"/>
    </row>
    <row r="54" spans="3:3" x14ac:dyDescent="0.3">
      <c r="C54" s="216"/>
    </row>
    <row r="55" spans="3:3" x14ac:dyDescent="0.3">
      <c r="C55" s="216"/>
    </row>
    <row r="56" spans="3:3" x14ac:dyDescent="0.3">
      <c r="C56" s="216"/>
    </row>
    <row r="57" spans="3:3" x14ac:dyDescent="0.3">
      <c r="C57" s="216"/>
    </row>
    <row r="58" spans="3:3" x14ac:dyDescent="0.3">
      <c r="C58" s="216"/>
    </row>
  </sheetData>
  <sheetProtection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46"/>
  <sheetViews>
    <sheetView showGridLines="0" topLeftCell="A18" workbookViewId="0">
      <selection activeCell="C28" sqref="C28:D31"/>
    </sheetView>
  </sheetViews>
  <sheetFormatPr defaultColWidth="9.08984375" defaultRowHeight="12.5" x14ac:dyDescent="0.25"/>
  <cols>
    <col min="1" max="1" width="9.08984375" style="1"/>
    <col min="2" max="2" width="66" style="1" customWidth="1"/>
    <col min="3" max="16384" width="9.08984375" style="1"/>
  </cols>
  <sheetData>
    <row r="1" spans="2:4" ht="13" x14ac:dyDescent="0.3">
      <c r="B1" s="76">
        <f>Declaration!C3</f>
        <v>0</v>
      </c>
    </row>
    <row r="2" spans="2:4" ht="39" x14ac:dyDescent="0.35">
      <c r="B2" s="5"/>
      <c r="C2" s="173" t="str">
        <f>Income!E2</f>
        <v>SPF Forecast 
2024-25</v>
      </c>
      <c r="D2" s="173" t="str">
        <f>Income!F2</f>
        <v>FFU Forecast 
2024-25</v>
      </c>
    </row>
    <row r="3" spans="2:4" ht="14.5" x14ac:dyDescent="0.35">
      <c r="B3" s="6" t="s">
        <v>308</v>
      </c>
      <c r="C3" s="174" t="s">
        <v>39</v>
      </c>
      <c r="D3" s="174" t="s">
        <v>39</v>
      </c>
    </row>
    <row r="4" spans="2:4" ht="14.5" x14ac:dyDescent="0.35">
      <c r="B4" s="6"/>
      <c r="C4" s="7"/>
      <c r="D4" s="7"/>
    </row>
    <row r="5" spans="2:4" ht="14.5" x14ac:dyDescent="0.35">
      <c r="B5" s="366" t="s">
        <v>309</v>
      </c>
      <c r="C5" s="367"/>
      <c r="D5" s="235"/>
    </row>
    <row r="6" spans="2:4" ht="14.5" x14ac:dyDescent="0.35">
      <c r="B6" s="8" t="s">
        <v>310</v>
      </c>
      <c r="C6" s="70">
        <f>SOCIE!C13</f>
        <v>0</v>
      </c>
      <c r="D6" s="70">
        <f>SOCIE!D13</f>
        <v>0</v>
      </c>
    </row>
    <row r="7" spans="2:4" ht="14.5" x14ac:dyDescent="0.35">
      <c r="B7" s="9" t="s">
        <v>311</v>
      </c>
      <c r="C7" s="72" t="e">
        <f>SOCIE!C8/SOCIE!C13</f>
        <v>#DIV/0!</v>
      </c>
      <c r="D7" s="72" t="e">
        <f>SOCIE!D8/SOCIE!D13</f>
        <v>#DIV/0!</v>
      </c>
    </row>
    <row r="8" spans="2:4" ht="14.5" x14ac:dyDescent="0.35">
      <c r="B8" s="9" t="s">
        <v>312</v>
      </c>
      <c r="C8" s="72" t="e">
        <f t="shared" ref="C8" si="0">100%-C7</f>
        <v>#DIV/0!</v>
      </c>
      <c r="D8" s="72" t="e">
        <f t="shared" ref="D8" si="1">100%-D7</f>
        <v>#DIV/0!</v>
      </c>
    </row>
    <row r="9" spans="2:4" ht="14.5" x14ac:dyDescent="0.35">
      <c r="B9" s="243" t="s">
        <v>313</v>
      </c>
      <c r="C9" s="237" t="e">
        <f>SOCIE!C7/SOCIE!C13</f>
        <v>#DIV/0!</v>
      </c>
      <c r="D9" s="237" t="e">
        <f>SOCIE!D7/SOCIE!D13</f>
        <v>#DIV/0!</v>
      </c>
    </row>
    <row r="10" spans="2:4" ht="14.5" x14ac:dyDescent="0.35">
      <c r="B10" s="244" t="s">
        <v>314</v>
      </c>
      <c r="C10" s="237" t="e">
        <f>Income!E7/Summary!C6</f>
        <v>#DIV/0!</v>
      </c>
      <c r="D10" s="237" t="e">
        <f>Income!F7/Summary!D6</f>
        <v>#DIV/0!</v>
      </c>
    </row>
    <row r="11" spans="2:4" ht="14.5" x14ac:dyDescent="0.35">
      <c r="B11" s="244" t="s">
        <v>315</v>
      </c>
      <c r="C11" s="237" t="e">
        <f>(Income!E8+Income!E9+Income!E10)/Summary!C6</f>
        <v>#DIV/0!</v>
      </c>
      <c r="D11" s="237" t="e">
        <f>(Income!F8+Income!F9+Income!F10)/Summary!D6</f>
        <v>#DIV/0!</v>
      </c>
    </row>
    <row r="12" spans="2:4" ht="14.5" x14ac:dyDescent="0.35">
      <c r="B12" s="242" t="s">
        <v>316</v>
      </c>
      <c r="C12" s="237" t="e">
        <f>SOCIE!C9/SOCIE!C13</f>
        <v>#DIV/0!</v>
      </c>
      <c r="D12" s="237" t="e">
        <f>SOCIE!D9/SOCIE!D13</f>
        <v>#DIV/0!</v>
      </c>
    </row>
    <row r="13" spans="2:4" ht="14.5" x14ac:dyDescent="0.35">
      <c r="B13" s="242" t="s">
        <v>317</v>
      </c>
      <c r="C13" s="237" t="e">
        <f>SOCIE!C10/SOCIE!C13</f>
        <v>#DIV/0!</v>
      </c>
      <c r="D13" s="237" t="e">
        <f>SOCIE!D10/SOCIE!D13</f>
        <v>#DIV/0!</v>
      </c>
    </row>
    <row r="14" spans="2:4" ht="14.5" x14ac:dyDescent="0.35">
      <c r="B14" s="245" t="s">
        <v>318</v>
      </c>
      <c r="C14" s="246" t="e">
        <f>Income!E35/Summary!C6</f>
        <v>#DIV/0!</v>
      </c>
      <c r="D14" s="246" t="e">
        <f>Income!F35/Summary!D6</f>
        <v>#DIV/0!</v>
      </c>
    </row>
    <row r="15" spans="2:4" ht="14.5" x14ac:dyDescent="0.35">
      <c r="B15" s="226"/>
      <c r="C15" s="247"/>
      <c r="D15" s="247"/>
    </row>
    <row r="16" spans="2:4" ht="14.5" hidden="1" x14ac:dyDescent="0.35">
      <c r="B16" s="248"/>
      <c r="C16" s="248"/>
      <c r="D16" s="248"/>
    </row>
    <row r="17" spans="2:4" ht="14.5" x14ac:dyDescent="0.35">
      <c r="B17" s="368" t="s">
        <v>319</v>
      </c>
      <c r="C17" s="369"/>
      <c r="D17" s="249"/>
    </row>
    <row r="18" spans="2:4" ht="14.5" x14ac:dyDescent="0.35">
      <c r="B18" s="250" t="s">
        <v>320</v>
      </c>
      <c r="C18" s="251">
        <f>SOCIE!C25</f>
        <v>0</v>
      </c>
      <c r="D18" s="251">
        <f>SOCIE!D25</f>
        <v>0</v>
      </c>
    </row>
    <row r="19" spans="2:4" ht="14.5" x14ac:dyDescent="0.35">
      <c r="B19" s="242" t="s">
        <v>321</v>
      </c>
      <c r="C19" s="237" t="e">
        <f>SOCIE!C18/SOCIE!C25</f>
        <v>#DIV/0!</v>
      </c>
      <c r="D19" s="237" t="e">
        <f>SOCIE!D18/SOCIE!D25</f>
        <v>#DIV/0!</v>
      </c>
    </row>
    <row r="20" spans="2:4" ht="14.5" x14ac:dyDescent="0.35">
      <c r="B20" s="252" t="s">
        <v>322</v>
      </c>
      <c r="C20" s="237" t="e">
        <f>Expenditure!E20/C18</f>
        <v>#DIV/0!</v>
      </c>
      <c r="D20" s="237" t="e">
        <f>Expenditure!F20/D18</f>
        <v>#DIV/0!</v>
      </c>
    </row>
    <row r="21" spans="2:4" ht="14.5" x14ac:dyDescent="0.35">
      <c r="B21" s="252" t="s">
        <v>323</v>
      </c>
      <c r="C21" s="237" t="e">
        <f>Expenditure!E21/Summary!C18</f>
        <v>#DIV/0!</v>
      </c>
      <c r="D21" s="237" t="e">
        <f>Expenditure!F21/Summary!D18</f>
        <v>#DIV/0!</v>
      </c>
    </row>
    <row r="22" spans="2:4" ht="14.5" x14ac:dyDescent="0.35">
      <c r="B22" s="252" t="s">
        <v>324</v>
      </c>
      <c r="C22" s="237" t="e">
        <f>Expenditure!E22/Summary!C18</f>
        <v>#DIV/0!</v>
      </c>
      <c r="D22" s="237" t="e">
        <f>Expenditure!F22/Summary!D18</f>
        <v>#DIV/0!</v>
      </c>
    </row>
    <row r="23" spans="2:4" ht="14.5" x14ac:dyDescent="0.35">
      <c r="B23" s="252" t="s">
        <v>325</v>
      </c>
      <c r="C23" s="237" t="e">
        <f>Expenditure!E23/C18</f>
        <v>#DIV/0!</v>
      </c>
      <c r="D23" s="237" t="e">
        <f>Expenditure!F23/D18</f>
        <v>#DIV/0!</v>
      </c>
    </row>
    <row r="24" spans="2:4" ht="14.5" x14ac:dyDescent="0.35">
      <c r="B24" s="252" t="s">
        <v>326</v>
      </c>
      <c r="C24" s="237" t="e">
        <f>Expenditure!E24/Summary!C18</f>
        <v>#DIV/0!</v>
      </c>
      <c r="D24" s="237" t="e">
        <f>Expenditure!F24/Summary!D18</f>
        <v>#DIV/0!</v>
      </c>
    </row>
    <row r="25" spans="2:4" ht="14.5" x14ac:dyDescent="0.35">
      <c r="B25" s="245" t="s">
        <v>327</v>
      </c>
      <c r="C25" s="246" t="e">
        <f>(Expenditure!E20+Expenditure!E21+Expenditure!E22+Expenditure!E23+Expenditure!E24)/Summary!C18</f>
        <v>#DIV/0!</v>
      </c>
      <c r="D25" s="246" t="e">
        <f>(Expenditure!F20+Expenditure!F21+Expenditure!F22+Expenditure!F23+Expenditure!F24)/Summary!D18</f>
        <v>#DIV/0!</v>
      </c>
    </row>
    <row r="26" spans="2:4" ht="14.5" x14ac:dyDescent="0.35">
      <c r="B26" s="11"/>
      <c r="C26" s="11"/>
      <c r="D26" s="11"/>
    </row>
    <row r="27" spans="2:4" ht="14.5" x14ac:dyDescent="0.35">
      <c r="B27" s="364" t="s">
        <v>328</v>
      </c>
      <c r="C27" s="365"/>
      <c r="D27" s="236"/>
    </row>
    <row r="28" spans="2:4" ht="14.5" x14ac:dyDescent="0.35">
      <c r="B28" s="12" t="s">
        <v>329</v>
      </c>
      <c r="C28" s="241">
        <f>SOCIE!C28</f>
        <v>0</v>
      </c>
      <c r="D28" s="241">
        <f>SOCIE!D28</f>
        <v>0</v>
      </c>
    </row>
    <row r="29" spans="2:4" ht="14.5" x14ac:dyDescent="0.35">
      <c r="B29" s="238" t="s">
        <v>330</v>
      </c>
      <c r="C29" s="299" t="e">
        <f>SOCIE!C28/SOCIE!C13</f>
        <v>#DIV/0!</v>
      </c>
      <c r="D29" s="299" t="e">
        <f>SOCIE!D28/SOCIE!D13</f>
        <v>#DIV/0!</v>
      </c>
    </row>
    <row r="30" spans="2:4" ht="14.5" x14ac:dyDescent="0.35">
      <c r="B30" s="10" t="s">
        <v>331</v>
      </c>
      <c r="C30" s="298">
        <f>C28+(Expenditure!E31+Expenditure!E25+Expenditure!E26)</f>
        <v>0</v>
      </c>
      <c r="D30" s="298">
        <f>D28+(Expenditure!F31+Expenditure!F25+Expenditure!F26)</f>
        <v>0</v>
      </c>
    </row>
    <row r="31" spans="2:4" ht="14.5" x14ac:dyDescent="0.35">
      <c r="B31" s="239" t="s">
        <v>332</v>
      </c>
      <c r="C31" s="300" t="e">
        <f t="shared" ref="C31:D31" si="2">C30/C6</f>
        <v>#DIV/0!</v>
      </c>
      <c r="D31" s="300" t="e">
        <f t="shared" si="2"/>
        <v>#DIV/0!</v>
      </c>
    </row>
    <row r="32" spans="2:4" ht="14.5" x14ac:dyDescent="0.35">
      <c r="B32" s="240" t="s">
        <v>333</v>
      </c>
      <c r="C32" s="11"/>
      <c r="D32" s="11"/>
    </row>
    <row r="33" spans="2:4" ht="14.5" x14ac:dyDescent="0.35">
      <c r="B33" s="364" t="s">
        <v>334</v>
      </c>
      <c r="C33" s="365"/>
      <c r="D33" s="236"/>
    </row>
    <row r="34" spans="2:4" ht="14.5" x14ac:dyDescent="0.35">
      <c r="B34" s="8" t="s">
        <v>335</v>
      </c>
      <c r="C34" s="175" t="e">
        <f>'Balance sheet'!E21/'Balance sheet'!E34</f>
        <v>#DIV/0!</v>
      </c>
      <c r="D34" s="175" t="e">
        <f>'Balance sheet'!F21/'Balance sheet'!F34</f>
        <v>#DIV/0!</v>
      </c>
    </row>
    <row r="35" spans="2:4" ht="29" x14ac:dyDescent="0.35">
      <c r="B35" s="13" t="s">
        <v>336</v>
      </c>
      <c r="C35" s="70">
        <f>'Balance sheet'!E23+'Balance sheet'!E24+'Balance sheet'!E25+'Balance sheet'!E26+'Balance sheet'!E27+'Balance sheet'!E41+'Balance sheet'!E42+'Balance sheet'!E43+'Balance sheet'!E44</f>
        <v>0</v>
      </c>
      <c r="D35" s="70">
        <f>'Balance sheet'!F23+'Balance sheet'!F24+'Balance sheet'!F25+'Balance sheet'!F26+'Balance sheet'!F27+'Balance sheet'!F41+'Balance sheet'!F42+'Balance sheet'!F43+'Balance sheet'!F44</f>
        <v>0</v>
      </c>
    </row>
    <row r="36" spans="2:4" ht="14.5" x14ac:dyDescent="0.35">
      <c r="B36" s="8" t="s">
        <v>337</v>
      </c>
      <c r="C36" s="237" t="e">
        <f>C35/C6</f>
        <v>#DIV/0!</v>
      </c>
      <c r="D36" s="237" t="e">
        <f>D35/D6</f>
        <v>#DIV/0!</v>
      </c>
    </row>
    <row r="37" spans="2:4" ht="14.5" x14ac:dyDescent="0.35">
      <c r="B37" s="8" t="s">
        <v>344</v>
      </c>
      <c r="C37" s="258" t="e">
        <f>C6/-(Cashflow!E55+Cashflow!E56+Cashflow!E60+Cashflow!E61)</f>
        <v>#DIV/0!</v>
      </c>
      <c r="D37" s="258" t="e">
        <f>D6/-(Cashflow!F55+Cashflow!F56+Cashflow!F60+Cashflow!F61)</f>
        <v>#DIV/0!</v>
      </c>
    </row>
    <row r="38" spans="2:4" ht="14.5" x14ac:dyDescent="0.35">
      <c r="B38" s="105" t="s">
        <v>345</v>
      </c>
      <c r="C38" s="259" t="e">
        <f>C44/-(Cashflow!E55+Cashflow!E56+Cashflow!E60+Cashflow!E61)</f>
        <v>#DIV/0!</v>
      </c>
      <c r="D38" s="259" t="e">
        <f>D44/-(Cashflow!F55+Cashflow!F56+Cashflow!F60+Cashflow!F61)</f>
        <v>#DIV/0!</v>
      </c>
    </row>
    <row r="39" spans="2:4" ht="14.5" x14ac:dyDescent="0.35">
      <c r="B39" s="11"/>
      <c r="C39" s="11"/>
      <c r="D39" s="11"/>
    </row>
    <row r="40" spans="2:4" ht="14.5" x14ac:dyDescent="0.35">
      <c r="B40" s="364" t="s">
        <v>338</v>
      </c>
      <c r="C40" s="365"/>
      <c r="D40" s="236"/>
    </row>
    <row r="41" spans="2:4" ht="14.5" x14ac:dyDescent="0.35">
      <c r="B41" s="8" t="s">
        <v>339</v>
      </c>
      <c r="C41" s="70">
        <f>'Balance sheet'!E19+'Balance sheet'!E18-'Balance sheet'!E23</f>
        <v>0</v>
      </c>
      <c r="D41" s="70">
        <f>'Balance sheet'!F19+'Balance sheet'!F18-'Balance sheet'!F23</f>
        <v>0</v>
      </c>
    </row>
    <row r="42" spans="2:4" ht="14.5" x14ac:dyDescent="0.35">
      <c r="B42" s="8" t="s">
        <v>340</v>
      </c>
      <c r="C42" s="71" t="e">
        <f>(C41)/(SOCIE!C25-SOCIE!C21)*365</f>
        <v>#DIV/0!</v>
      </c>
      <c r="D42" s="71" t="e">
        <f>(D41)/(SOCIE!D25-SOCIE!D21)*365</f>
        <v>#DIV/0!</v>
      </c>
    </row>
    <row r="43" spans="2:4" ht="14.5" x14ac:dyDescent="0.35">
      <c r="B43" s="9" t="s">
        <v>341</v>
      </c>
      <c r="C43" s="71" t="e">
        <f>('BS Additional info'!#REF!+'BS Additional info'!#REF!-'BS Additional info'!C32)/(SOCIE!C25-SOCIE!C21)*365</f>
        <v>#REF!</v>
      </c>
      <c r="D43" s="71" t="e">
        <f>('BS Additional info'!#REF!+'BS Additional info'!#REF!-'BS Additional info'!D32)/(SOCIE!D25-SOCIE!D21)*365</f>
        <v>#REF!</v>
      </c>
    </row>
    <row r="44" spans="2:4" ht="14.5" x14ac:dyDescent="0.35">
      <c r="B44" s="9" t="s">
        <v>198</v>
      </c>
      <c r="C44" s="292">
        <f>Cashflow!E38</f>
        <v>0</v>
      </c>
      <c r="D44" s="292">
        <f>Cashflow!F38</f>
        <v>0</v>
      </c>
    </row>
    <row r="45" spans="2:4" ht="14.5" x14ac:dyDescent="0.35">
      <c r="B45" s="9" t="s">
        <v>342</v>
      </c>
      <c r="C45" s="308" t="e">
        <f>C44/C6</f>
        <v>#DIV/0!</v>
      </c>
      <c r="D45" s="308" t="e">
        <f>D44/D6</f>
        <v>#DIV/0!</v>
      </c>
    </row>
    <row r="46" spans="2:4" ht="14.5" x14ac:dyDescent="0.35">
      <c r="B46" s="309" t="s">
        <v>346</v>
      </c>
      <c r="C46" s="310" t="e">
        <f>C44/C35</f>
        <v>#DIV/0!</v>
      </c>
      <c r="D46" s="310" t="e">
        <f>D44/D35</f>
        <v>#DIV/0!</v>
      </c>
    </row>
  </sheetData>
  <sheetProtection sheet="1" objects="1" scenarios="1"/>
  <mergeCells count="5">
    <mergeCell ref="B40:C40"/>
    <mergeCell ref="B5:C5"/>
    <mergeCell ref="B17:C17"/>
    <mergeCell ref="B27:C27"/>
    <mergeCell ref="B33:C3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ignoredErrors>
    <ignoredError sqref="C3:D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zoomScaleNormal="100" workbookViewId="0">
      <selection activeCell="D12" sqref="D12"/>
    </sheetView>
  </sheetViews>
  <sheetFormatPr defaultColWidth="9.08984375" defaultRowHeight="13" x14ac:dyDescent="0.3"/>
  <cols>
    <col min="1" max="2" width="9.08984375" style="15"/>
    <col min="3" max="3" width="35.54296875" style="15" customWidth="1"/>
    <col min="4" max="4" width="10" style="15" customWidth="1"/>
    <col min="5" max="5" width="10" style="15" bestFit="1" customWidth="1"/>
    <col min="6" max="6" width="46.453125" style="15" customWidth="1"/>
    <col min="7" max="16384" width="9.08984375" style="15"/>
  </cols>
  <sheetData>
    <row r="1" spans="1:7" ht="15.5" x14ac:dyDescent="0.35">
      <c r="A1" s="98"/>
      <c r="B1" s="210">
        <f>Declaration!C3</f>
        <v>0</v>
      </c>
    </row>
    <row r="3" spans="1:7" ht="15.5" x14ac:dyDescent="0.35">
      <c r="A3" s="45"/>
      <c r="B3" s="45" t="s">
        <v>10</v>
      </c>
      <c r="C3" s="46"/>
      <c r="D3" s="46"/>
      <c r="F3" s="46"/>
    </row>
    <row r="4" spans="1:7" ht="15.5" x14ac:dyDescent="0.35">
      <c r="A4" s="46"/>
      <c r="B4" s="45"/>
      <c r="C4" s="46"/>
      <c r="D4" s="46"/>
      <c r="F4" s="46"/>
    </row>
    <row r="5" spans="1:7" ht="15.5" x14ac:dyDescent="0.35">
      <c r="A5" s="46"/>
      <c r="B5" s="46"/>
      <c r="C5" s="46"/>
      <c r="D5" s="46"/>
      <c r="F5" s="46"/>
    </row>
    <row r="6" spans="1:7" ht="15.5" x14ac:dyDescent="0.35">
      <c r="A6" s="46"/>
      <c r="B6" s="45" t="s">
        <v>11</v>
      </c>
      <c r="C6" s="46"/>
      <c r="D6" s="46"/>
      <c r="F6" s="46"/>
    </row>
    <row r="7" spans="1:7" ht="15.5" x14ac:dyDescent="0.35">
      <c r="A7" s="46"/>
      <c r="B7" s="45"/>
      <c r="C7" s="46"/>
      <c r="D7" s="46"/>
      <c r="F7" s="46"/>
    </row>
    <row r="8" spans="1:7" ht="15.5" x14ac:dyDescent="0.35">
      <c r="A8" s="46"/>
      <c r="B8" s="46" t="s">
        <v>12</v>
      </c>
      <c r="C8" s="46"/>
      <c r="D8" s="46"/>
      <c r="F8" s="46"/>
    </row>
    <row r="9" spans="1:7" ht="15.5" x14ac:dyDescent="0.35">
      <c r="A9" s="46"/>
      <c r="B9" s="46" t="s">
        <v>13</v>
      </c>
      <c r="C9" s="46"/>
      <c r="D9" s="46"/>
      <c r="F9" s="46"/>
    </row>
    <row r="10" spans="1:7" ht="15.5" x14ac:dyDescent="0.35">
      <c r="A10" s="46"/>
      <c r="B10" s="46"/>
      <c r="C10" s="46"/>
      <c r="D10" s="46"/>
      <c r="F10" s="46"/>
    </row>
    <row r="11" spans="1:7" ht="15.5" x14ac:dyDescent="0.35">
      <c r="A11" s="46"/>
      <c r="B11" s="349" t="s">
        <v>14</v>
      </c>
      <c r="C11" s="350"/>
      <c r="D11" s="118" t="s">
        <v>15</v>
      </c>
      <c r="E11" s="118" t="s">
        <v>16</v>
      </c>
      <c r="F11" s="47" t="s">
        <v>17</v>
      </c>
      <c r="G11" s="196"/>
    </row>
    <row r="12" spans="1:7" ht="33.75" customHeight="1" x14ac:dyDescent="0.35">
      <c r="A12" s="46"/>
      <c r="B12" s="351"/>
      <c r="C12" s="352"/>
      <c r="D12" s="120" t="s">
        <v>18</v>
      </c>
      <c r="E12" s="120" t="s">
        <v>18</v>
      </c>
      <c r="F12" s="48"/>
      <c r="G12" s="196"/>
    </row>
    <row r="13" spans="1:7" ht="15.5" x14ac:dyDescent="0.35">
      <c r="A13" s="46"/>
      <c r="B13" s="49" t="s">
        <v>19</v>
      </c>
      <c r="C13" s="197"/>
      <c r="D13" s="198"/>
      <c r="E13" s="198"/>
      <c r="F13" s="223"/>
      <c r="G13" s="196"/>
    </row>
    <row r="14" spans="1:7" ht="15.5" x14ac:dyDescent="0.35">
      <c r="A14" s="46"/>
      <c r="B14" s="50" t="s">
        <v>20</v>
      </c>
      <c r="C14" s="199"/>
      <c r="D14" s="200"/>
      <c r="E14" s="200"/>
      <c r="F14" s="223"/>
      <c r="G14" s="196"/>
    </row>
    <row r="15" spans="1:7" ht="15.5" x14ac:dyDescent="0.35">
      <c r="A15" s="46"/>
      <c r="B15" s="49" t="s">
        <v>21</v>
      </c>
      <c r="C15" s="197"/>
      <c r="D15" s="254"/>
      <c r="E15" s="254"/>
      <c r="F15" s="223"/>
      <c r="G15" s="196"/>
    </row>
    <row r="16" spans="1:7" ht="15.5" x14ac:dyDescent="0.35">
      <c r="A16" s="46"/>
      <c r="B16" s="49" t="s">
        <v>22</v>
      </c>
      <c r="C16" s="197"/>
      <c r="D16" s="254"/>
      <c r="E16" s="254"/>
      <c r="F16" s="223"/>
      <c r="G16" s="196"/>
    </row>
    <row r="17" spans="1:7" ht="15.5" x14ac:dyDescent="0.35">
      <c r="A17" s="46"/>
      <c r="B17" s="49" t="s">
        <v>23</v>
      </c>
      <c r="C17" s="197"/>
      <c r="D17" s="254"/>
      <c r="E17" s="254"/>
      <c r="F17" s="223"/>
      <c r="G17" s="196"/>
    </row>
    <row r="18" spans="1:7" ht="15.5" x14ac:dyDescent="0.35">
      <c r="A18" s="46"/>
      <c r="B18" s="49" t="s">
        <v>24</v>
      </c>
      <c r="C18" s="197"/>
      <c r="D18" s="254"/>
      <c r="E18" s="254"/>
      <c r="F18" s="223"/>
      <c r="G18" s="196"/>
    </row>
    <row r="19" spans="1:7" ht="15.5" x14ac:dyDescent="0.35">
      <c r="A19" s="46"/>
      <c r="B19" s="49" t="s">
        <v>25</v>
      </c>
      <c r="C19" s="197"/>
      <c r="D19" s="254"/>
      <c r="E19" s="254"/>
      <c r="F19" s="223"/>
      <c r="G19" s="196"/>
    </row>
    <row r="20" spans="1:7" ht="15.5" x14ac:dyDescent="0.35">
      <c r="A20" s="46"/>
      <c r="B20" s="49" t="s">
        <v>26</v>
      </c>
      <c r="C20" s="197"/>
      <c r="D20" s="254"/>
      <c r="E20" s="254"/>
      <c r="F20" s="223"/>
      <c r="G20" s="201"/>
    </row>
    <row r="21" spans="1:7" ht="15.5" x14ac:dyDescent="0.35">
      <c r="A21" s="46"/>
      <c r="B21" s="49" t="s">
        <v>27</v>
      </c>
      <c r="C21" s="197"/>
      <c r="D21" s="254"/>
      <c r="E21" s="254"/>
      <c r="F21" s="223"/>
      <c r="G21" s="196"/>
    </row>
    <row r="22" spans="1:7" ht="36.75" customHeight="1" x14ac:dyDescent="0.35">
      <c r="A22" s="46"/>
      <c r="B22" s="353" t="s">
        <v>28</v>
      </c>
      <c r="C22" s="354"/>
      <c r="D22" s="202"/>
      <c r="E22" s="202"/>
      <c r="F22" s="203"/>
      <c r="G22" s="196"/>
    </row>
    <row r="23" spans="1:7" ht="15.5" x14ac:dyDescent="0.35">
      <c r="A23" s="46"/>
      <c r="B23" s="49" t="s">
        <v>29</v>
      </c>
      <c r="C23" s="197"/>
      <c r="D23" s="254"/>
      <c r="E23" s="254"/>
      <c r="F23" s="223"/>
      <c r="G23" s="196"/>
    </row>
    <row r="24" spans="1:7" ht="15.5" x14ac:dyDescent="0.35">
      <c r="A24" s="46"/>
      <c r="B24" s="49" t="s">
        <v>30</v>
      </c>
      <c r="C24" s="197"/>
      <c r="D24" s="254"/>
      <c r="E24" s="254"/>
      <c r="F24" s="223"/>
      <c r="G24" s="196"/>
    </row>
    <row r="25" spans="1:7" ht="15.5" x14ac:dyDescent="0.35">
      <c r="A25" s="46"/>
      <c r="B25" s="49" t="s">
        <v>31</v>
      </c>
      <c r="C25" s="197"/>
      <c r="D25" s="254"/>
      <c r="E25" s="254"/>
      <c r="F25" s="223"/>
      <c r="G25" s="196"/>
    </row>
    <row r="26" spans="1:7" ht="15.5" x14ac:dyDescent="0.35">
      <c r="A26" s="46"/>
      <c r="B26" s="50" t="s">
        <v>32</v>
      </c>
      <c r="C26" s="199"/>
      <c r="D26" s="255"/>
      <c r="E26" s="255"/>
      <c r="F26" s="223"/>
      <c r="G26" s="196"/>
    </row>
    <row r="27" spans="1:7" ht="15.5" x14ac:dyDescent="0.35">
      <c r="A27" s="46"/>
      <c r="B27" s="50" t="s">
        <v>33</v>
      </c>
      <c r="C27" s="199"/>
      <c r="D27" s="256"/>
      <c r="E27" s="256"/>
      <c r="F27" s="224"/>
      <c r="G27" s="196"/>
    </row>
  </sheetData>
  <sheetProtection sheet="1" objects="1" scenarios="1"/>
  <mergeCells count="2">
    <mergeCell ref="B11:C12"/>
    <mergeCell ref="B22:C22"/>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S49"/>
  <sheetViews>
    <sheetView showGridLines="0" zoomScaleNormal="100" workbookViewId="0">
      <selection activeCell="C31" sqref="C31:C35"/>
    </sheetView>
  </sheetViews>
  <sheetFormatPr defaultColWidth="9.08984375" defaultRowHeight="13" x14ac:dyDescent="0.3"/>
  <cols>
    <col min="1" max="1" width="9.08984375" style="15"/>
    <col min="2" max="2" width="63.54296875" style="15" customWidth="1"/>
    <col min="3" max="3" width="9.54296875" style="15" customWidth="1"/>
    <col min="4" max="4" width="11.54296875" style="15" customWidth="1"/>
    <col min="5" max="5" width="5.08984375" style="127" customWidth="1"/>
    <col min="6" max="7" width="11" style="15" customWidth="1"/>
    <col min="8" max="8" width="6.453125" style="15" customWidth="1"/>
    <col min="9" max="9" width="70" style="15" customWidth="1"/>
    <col min="10" max="16384" width="9.08984375" style="15"/>
  </cols>
  <sheetData>
    <row r="1" spans="2:19" ht="14.5" x14ac:dyDescent="0.35">
      <c r="B1" s="56">
        <f>Declaration!C3</f>
        <v>0</v>
      </c>
      <c r="C1" s="36"/>
      <c r="D1" s="36"/>
      <c r="E1" s="226"/>
      <c r="F1" s="61"/>
      <c r="G1" s="61"/>
      <c r="H1" s="36"/>
      <c r="I1" s="36"/>
      <c r="S1" s="178"/>
    </row>
    <row r="2" spans="2:19" ht="14.5" x14ac:dyDescent="0.35">
      <c r="B2" s="56"/>
      <c r="C2" s="36"/>
      <c r="D2" s="36"/>
      <c r="E2" s="226"/>
      <c r="F2" s="61"/>
      <c r="G2" s="61"/>
      <c r="H2" s="36"/>
      <c r="I2" s="41"/>
      <c r="S2" s="178"/>
    </row>
    <row r="3" spans="2:19" ht="67.5" customHeight="1" x14ac:dyDescent="0.3">
      <c r="C3" s="149" t="s">
        <v>34</v>
      </c>
      <c r="D3" s="150" t="s">
        <v>35</v>
      </c>
      <c r="E3" s="227"/>
      <c r="F3" s="149" t="s">
        <v>36</v>
      </c>
      <c r="G3" s="150" t="s">
        <v>36</v>
      </c>
      <c r="H3" s="264"/>
      <c r="I3" s="148" t="s">
        <v>37</v>
      </c>
      <c r="J3" s="42"/>
      <c r="K3" s="42"/>
      <c r="O3" s="179"/>
      <c r="Q3" s="179"/>
      <c r="R3" s="180"/>
      <c r="S3" s="179"/>
    </row>
    <row r="4" spans="2:19" ht="14.5" x14ac:dyDescent="0.35">
      <c r="B4" s="41" t="s">
        <v>38</v>
      </c>
      <c r="C4" s="151" t="s">
        <v>39</v>
      </c>
      <c r="D4" s="153" t="s">
        <v>39</v>
      </c>
      <c r="E4" s="228"/>
      <c r="F4" s="262" t="s">
        <v>40</v>
      </c>
      <c r="G4" s="263" t="s">
        <v>41</v>
      </c>
      <c r="H4" s="265"/>
      <c r="I4" s="181"/>
      <c r="J4" s="182"/>
      <c r="K4" s="182"/>
    </row>
    <row r="5" spans="2:19" ht="14.5" x14ac:dyDescent="0.35">
      <c r="C5" s="36"/>
      <c r="D5" s="36"/>
      <c r="E5" s="226"/>
      <c r="F5" s="36"/>
      <c r="G5" s="36"/>
      <c r="H5" s="36"/>
      <c r="I5" s="355"/>
      <c r="J5" s="355"/>
      <c r="K5" s="355"/>
    </row>
    <row r="6" spans="2:19" ht="14.5" x14ac:dyDescent="0.35">
      <c r="B6" s="41" t="s">
        <v>42</v>
      </c>
      <c r="C6" s="36"/>
      <c r="D6" s="36"/>
      <c r="E6" s="226"/>
      <c r="F6" s="36"/>
      <c r="G6" s="36"/>
      <c r="H6" s="36"/>
      <c r="I6" s="183"/>
      <c r="J6" s="183"/>
      <c r="K6" s="183"/>
    </row>
    <row r="7" spans="2:19" ht="14.5" x14ac:dyDescent="0.35">
      <c r="B7" s="37" t="s">
        <v>43</v>
      </c>
      <c r="C7" s="184">
        <f>Income!E14</f>
        <v>0</v>
      </c>
      <c r="D7" s="184">
        <f>Income!F14</f>
        <v>0</v>
      </c>
      <c r="E7" s="225"/>
      <c r="F7" s="44" t="str">
        <f t="shared" ref="F7:F11" si="0">IF(C7=0,"",(D7-C7)/C7)</f>
        <v/>
      </c>
      <c r="G7" s="84">
        <f>D7-C7</f>
        <v>0</v>
      </c>
      <c r="H7" s="44"/>
      <c r="I7" s="185"/>
      <c r="J7" s="185"/>
      <c r="K7" s="185"/>
    </row>
    <row r="8" spans="2:19" ht="14.5" x14ac:dyDescent="0.35">
      <c r="B8" s="37" t="s">
        <v>44</v>
      </c>
      <c r="C8" s="184">
        <f>Income!E24</f>
        <v>0</v>
      </c>
      <c r="D8" s="184">
        <f>Income!F24</f>
        <v>0</v>
      </c>
      <c r="E8" s="225"/>
      <c r="F8" s="44" t="str">
        <f t="shared" si="0"/>
        <v/>
      </c>
      <c r="G8" s="84">
        <f t="shared" ref="G8:G48" si="1">D8-C8</f>
        <v>0</v>
      </c>
      <c r="H8" s="44"/>
      <c r="I8" s="185"/>
      <c r="J8" s="185"/>
      <c r="K8" s="185"/>
    </row>
    <row r="9" spans="2:19" ht="14.5" x14ac:dyDescent="0.35">
      <c r="B9" s="37" t="s">
        <v>45</v>
      </c>
      <c r="C9" s="184">
        <f>Income!E33</f>
        <v>0</v>
      </c>
      <c r="D9" s="184">
        <f>Income!F33</f>
        <v>0</v>
      </c>
      <c r="E9" s="225"/>
      <c r="F9" s="44" t="str">
        <f t="shared" si="0"/>
        <v/>
      </c>
      <c r="G9" s="84">
        <f t="shared" si="1"/>
        <v>0</v>
      </c>
      <c r="H9" s="44"/>
      <c r="I9" s="185"/>
      <c r="J9" s="185"/>
      <c r="K9" s="185"/>
    </row>
    <row r="10" spans="2:19" ht="14.5" x14ac:dyDescent="0.35">
      <c r="B10" s="37" t="s">
        <v>46</v>
      </c>
      <c r="C10" s="184">
        <f>Income!E44</f>
        <v>0</v>
      </c>
      <c r="D10" s="184">
        <f>Income!F44</f>
        <v>0</v>
      </c>
      <c r="E10" s="225"/>
      <c r="F10" s="44" t="str">
        <f t="shared" si="0"/>
        <v/>
      </c>
      <c r="G10" s="84">
        <f t="shared" si="1"/>
        <v>0</v>
      </c>
      <c r="H10" s="44"/>
      <c r="I10" s="185"/>
      <c r="J10" s="185"/>
      <c r="K10" s="185"/>
    </row>
    <row r="11" spans="2:19" ht="14.5" x14ac:dyDescent="0.35">
      <c r="B11" s="37" t="s">
        <v>47</v>
      </c>
      <c r="C11" s="184">
        <f>Income!E50</f>
        <v>0</v>
      </c>
      <c r="D11" s="184">
        <f>Income!F50</f>
        <v>0</v>
      </c>
      <c r="E11" s="225"/>
      <c r="F11" s="44" t="str">
        <f t="shared" si="0"/>
        <v/>
      </c>
      <c r="G11" s="84">
        <f t="shared" si="1"/>
        <v>0</v>
      </c>
      <c r="H11" s="44"/>
      <c r="I11" s="186"/>
      <c r="J11" s="186"/>
      <c r="K11" s="186"/>
    </row>
    <row r="12" spans="2:19" ht="15" thickBot="1" x14ac:dyDescent="0.4">
      <c r="B12" s="37" t="s">
        <v>48</v>
      </c>
      <c r="C12" s="184">
        <f>Income!E56</f>
        <v>0</v>
      </c>
      <c r="D12" s="184">
        <f>Income!F56</f>
        <v>0</v>
      </c>
      <c r="E12" s="225"/>
      <c r="F12" s="44" t="str">
        <f>IF(C12=0,"",(D12-C12)/C12)</f>
        <v/>
      </c>
      <c r="G12" s="84">
        <f t="shared" si="1"/>
        <v>0</v>
      </c>
      <c r="H12" s="44"/>
      <c r="I12" s="186"/>
      <c r="J12" s="186"/>
      <c r="K12" s="186"/>
    </row>
    <row r="13" spans="2:19" ht="15" thickBot="1" x14ac:dyDescent="0.4">
      <c r="B13" s="39" t="s">
        <v>49</v>
      </c>
      <c r="C13" s="187">
        <f>SUM(C7:C12)</f>
        <v>0</v>
      </c>
      <c r="D13" s="187">
        <f>SUM(D7:D12)</f>
        <v>0</v>
      </c>
      <c r="E13" s="229"/>
      <c r="F13" s="44" t="str">
        <f>IF(C13=0,"",(D13-C13)/C13)</f>
        <v/>
      </c>
      <c r="G13" s="84">
        <f t="shared" si="1"/>
        <v>0</v>
      </c>
      <c r="H13" s="36"/>
      <c r="I13" s="186"/>
      <c r="J13" s="186"/>
      <c r="K13" s="186"/>
    </row>
    <row r="14" spans="2:19" ht="14.5" x14ac:dyDescent="0.35">
      <c r="B14" s="37"/>
      <c r="C14" s="188"/>
      <c r="D14" s="188"/>
      <c r="E14" s="230"/>
      <c r="F14" s="36"/>
      <c r="G14" s="84"/>
      <c r="H14" s="36"/>
      <c r="I14" s="186"/>
      <c r="J14" s="186"/>
      <c r="K14" s="186"/>
    </row>
    <row r="15" spans="2:19" ht="14.5" x14ac:dyDescent="0.35">
      <c r="B15" s="36"/>
      <c r="C15" s="84"/>
      <c r="D15" s="84"/>
      <c r="E15" s="225"/>
      <c r="F15" s="36"/>
      <c r="G15" s="84"/>
      <c r="H15" s="36"/>
      <c r="I15" s="186"/>
      <c r="J15" s="186"/>
      <c r="K15" s="186"/>
    </row>
    <row r="16" spans="2:19" ht="14.5" x14ac:dyDescent="0.35">
      <c r="C16" s="84"/>
      <c r="D16" s="84"/>
      <c r="E16" s="225"/>
      <c r="F16" s="36"/>
      <c r="G16" s="84"/>
      <c r="H16" s="36"/>
      <c r="I16" s="186"/>
      <c r="J16" s="186"/>
      <c r="K16" s="186"/>
    </row>
    <row r="17" spans="2:11" ht="14.5" x14ac:dyDescent="0.35">
      <c r="B17" s="39" t="s">
        <v>50</v>
      </c>
      <c r="C17" s="84"/>
      <c r="D17" s="84"/>
      <c r="E17" s="225"/>
      <c r="F17" s="36"/>
      <c r="G17" s="84"/>
      <c r="H17" s="36"/>
      <c r="I17" s="186"/>
      <c r="J17" s="186"/>
      <c r="K17" s="186"/>
    </row>
    <row r="18" spans="2:11" ht="14.5" x14ac:dyDescent="0.35">
      <c r="B18" s="37" t="s">
        <v>51</v>
      </c>
      <c r="C18" s="184">
        <f>Expenditure!E15</f>
        <v>0</v>
      </c>
      <c r="D18" s="184">
        <f>Expenditure!F15</f>
        <v>0</v>
      </c>
      <c r="E18" s="225"/>
      <c r="F18" s="44" t="str">
        <f t="shared" ref="F18:F22" si="2">IF(C18=0,"",(D18-C18)/C18)</f>
        <v/>
      </c>
      <c r="G18" s="84">
        <f t="shared" si="1"/>
        <v>0</v>
      </c>
      <c r="H18" s="44"/>
      <c r="I18" s="185"/>
      <c r="J18" s="185"/>
      <c r="K18" s="185"/>
    </row>
    <row r="19" spans="2:11" ht="14.5" x14ac:dyDescent="0.35">
      <c r="B19" s="37" t="s">
        <v>52</v>
      </c>
      <c r="C19" s="184">
        <f>Expenditure!E31</f>
        <v>0</v>
      </c>
      <c r="D19" s="184">
        <f>Expenditure!F31</f>
        <v>0</v>
      </c>
      <c r="E19" s="225"/>
      <c r="F19" s="44" t="str">
        <f t="shared" si="2"/>
        <v/>
      </c>
      <c r="G19" s="84">
        <f t="shared" si="1"/>
        <v>0</v>
      </c>
      <c r="H19" s="44"/>
      <c r="I19" s="185"/>
      <c r="J19" s="185"/>
      <c r="K19" s="185"/>
    </row>
    <row r="20" spans="2:11" ht="14.5" x14ac:dyDescent="0.35">
      <c r="B20" s="37" t="s">
        <v>53</v>
      </c>
      <c r="C20" s="88">
        <f>Expenditure!E47</f>
        <v>0</v>
      </c>
      <c r="D20" s="88">
        <f>Expenditure!F47</f>
        <v>0</v>
      </c>
      <c r="E20" s="225"/>
      <c r="F20" s="44" t="str">
        <f t="shared" si="2"/>
        <v/>
      </c>
      <c r="G20" s="84">
        <f t="shared" si="1"/>
        <v>0</v>
      </c>
      <c r="H20" s="44"/>
      <c r="I20" s="185"/>
      <c r="J20" s="185"/>
      <c r="K20" s="185"/>
    </row>
    <row r="21" spans="2:11" ht="14.5" x14ac:dyDescent="0.35">
      <c r="B21" s="37" t="s">
        <v>54</v>
      </c>
      <c r="C21" s="184">
        <f>Expenditure!E49</f>
        <v>0</v>
      </c>
      <c r="D21" s="184">
        <f>Expenditure!F49</f>
        <v>0</v>
      </c>
      <c r="E21" s="225"/>
      <c r="F21" s="44" t="str">
        <f t="shared" si="2"/>
        <v/>
      </c>
      <c r="G21" s="84">
        <f t="shared" si="1"/>
        <v>0</v>
      </c>
      <c r="H21" s="44"/>
      <c r="I21" s="185"/>
      <c r="J21" s="185"/>
      <c r="K21" s="185"/>
    </row>
    <row r="22" spans="2:11" ht="14.5" x14ac:dyDescent="0.35">
      <c r="B22" s="37" t="s">
        <v>55</v>
      </c>
      <c r="C22" s="184">
        <f>Expenditure!E54</f>
        <v>0</v>
      </c>
      <c r="D22" s="184">
        <f>Expenditure!F54</f>
        <v>0</v>
      </c>
      <c r="E22" s="225"/>
      <c r="F22" s="44" t="str">
        <f t="shared" si="2"/>
        <v/>
      </c>
      <c r="G22" s="84">
        <f t="shared" si="1"/>
        <v>0</v>
      </c>
      <c r="H22" s="44"/>
      <c r="I22" s="186"/>
      <c r="J22" s="186"/>
      <c r="K22" s="186"/>
    </row>
    <row r="23" spans="2:11" ht="14.5" x14ac:dyDescent="0.35">
      <c r="B23" s="37"/>
      <c r="C23" s="84"/>
      <c r="D23" s="84"/>
      <c r="E23" s="225"/>
      <c r="F23" s="44"/>
      <c r="G23" s="84"/>
      <c r="H23" s="44"/>
      <c r="I23" s="186"/>
      <c r="J23" s="186"/>
      <c r="K23" s="186"/>
    </row>
    <row r="24" spans="2:11" ht="15" thickBot="1" x14ac:dyDescent="0.4">
      <c r="B24" s="37"/>
      <c r="C24" s="84"/>
      <c r="D24" s="84"/>
      <c r="E24" s="225"/>
      <c r="F24" s="44"/>
      <c r="G24" s="84"/>
      <c r="H24" s="44"/>
      <c r="I24" s="186"/>
      <c r="J24" s="186"/>
      <c r="K24" s="186"/>
    </row>
    <row r="25" spans="2:11" ht="15" thickBot="1" x14ac:dyDescent="0.4">
      <c r="B25" s="39" t="s">
        <v>56</v>
      </c>
      <c r="C25" s="187">
        <f>SUM(C18:C22)</f>
        <v>0</v>
      </c>
      <c r="D25" s="187">
        <f>SUM(D18:D22)</f>
        <v>0</v>
      </c>
      <c r="E25" s="229"/>
      <c r="F25" s="260" t="str">
        <f>IF(C25=0,"",(D25-C25)/C25)</f>
        <v/>
      </c>
      <c r="G25" s="84">
        <f t="shared" si="1"/>
        <v>0</v>
      </c>
      <c r="H25" s="44"/>
      <c r="I25" s="186"/>
      <c r="J25" s="186"/>
      <c r="K25" s="186"/>
    </row>
    <row r="26" spans="2:11" ht="14.5" x14ac:dyDescent="0.35">
      <c r="B26" s="37"/>
      <c r="C26" s="83"/>
      <c r="D26" s="83"/>
      <c r="E26" s="229"/>
      <c r="F26" s="260"/>
      <c r="G26" s="84"/>
      <c r="H26" s="44"/>
      <c r="I26" s="186"/>
      <c r="J26" s="186"/>
      <c r="K26" s="186"/>
    </row>
    <row r="27" spans="2:11" ht="15" customHeight="1" x14ac:dyDescent="0.35">
      <c r="B27" s="36"/>
      <c r="C27" s="189"/>
      <c r="D27" s="189"/>
      <c r="E27" s="231"/>
      <c r="F27" s="260"/>
      <c r="G27" s="84"/>
      <c r="H27" s="44"/>
      <c r="I27" s="186"/>
      <c r="J27" s="186"/>
      <c r="K27" s="186"/>
    </row>
    <row r="28" spans="2:11" ht="39" customHeight="1" x14ac:dyDescent="0.35">
      <c r="B28" s="58" t="s">
        <v>57</v>
      </c>
      <c r="C28" s="190">
        <f>C13-C25</f>
        <v>0</v>
      </c>
      <c r="D28" s="190">
        <f>D13-D25</f>
        <v>0</v>
      </c>
      <c r="E28" s="232"/>
      <c r="F28" s="260" t="str">
        <f>IF(C28=0,"",(D28-C28)/C28)</f>
        <v/>
      </c>
      <c r="G28" s="84">
        <f t="shared" si="1"/>
        <v>0</v>
      </c>
      <c r="H28" s="44"/>
      <c r="I28" s="186"/>
      <c r="J28" s="186"/>
      <c r="K28" s="186"/>
    </row>
    <row r="29" spans="2:11" ht="13.5" customHeight="1" x14ac:dyDescent="0.35">
      <c r="B29" s="58"/>
      <c r="C29" s="190"/>
      <c r="D29" s="190"/>
      <c r="E29" s="232"/>
      <c r="F29" s="260"/>
      <c r="G29" s="84"/>
      <c r="H29" s="44"/>
      <c r="I29" s="186"/>
      <c r="J29" s="186"/>
      <c r="K29" s="186"/>
    </row>
    <row r="30" spans="2:11" ht="14.5" x14ac:dyDescent="0.35">
      <c r="B30" s="37"/>
      <c r="C30" s="188"/>
      <c r="D30" s="188"/>
      <c r="E30" s="230"/>
      <c r="F30" s="260"/>
      <c r="G30" s="84"/>
      <c r="H30" s="44"/>
      <c r="I30" s="186"/>
      <c r="J30" s="186"/>
      <c r="K30" s="186"/>
    </row>
    <row r="31" spans="2:11" ht="14.5" x14ac:dyDescent="0.35">
      <c r="B31" s="37" t="s">
        <v>58</v>
      </c>
      <c r="C31" s="184"/>
      <c r="D31" s="82">
        <v>0</v>
      </c>
      <c r="E31" s="233"/>
      <c r="F31" s="260" t="str">
        <f>IF(C31=0,"",(D31-C31)/C31)</f>
        <v/>
      </c>
      <c r="G31" s="84">
        <f t="shared" si="1"/>
        <v>0</v>
      </c>
      <c r="H31" s="44"/>
      <c r="I31" s="185"/>
      <c r="J31" s="185"/>
      <c r="K31" s="185"/>
    </row>
    <row r="32" spans="2:11" ht="14.5" x14ac:dyDescent="0.35">
      <c r="B32" s="37" t="s">
        <v>59</v>
      </c>
      <c r="C32" s="184"/>
      <c r="D32" s="82">
        <v>0</v>
      </c>
      <c r="E32" s="233"/>
      <c r="F32" s="260" t="str">
        <f>IF(C32=0,"",(D32-C32)/C32)</f>
        <v/>
      </c>
      <c r="G32" s="84">
        <f t="shared" si="1"/>
        <v>0</v>
      </c>
      <c r="H32" s="44"/>
      <c r="I32" s="186"/>
      <c r="J32" s="186"/>
      <c r="K32" s="186"/>
    </row>
    <row r="33" spans="2:11" ht="14.5" x14ac:dyDescent="0.35">
      <c r="B33" s="37" t="s">
        <v>60</v>
      </c>
      <c r="C33" s="184"/>
      <c r="D33" s="82">
        <v>0</v>
      </c>
      <c r="E33" s="233"/>
      <c r="F33" s="260" t="str">
        <f>IF(C33=0,"",(D33-C33)/C33)</f>
        <v/>
      </c>
      <c r="G33" s="84">
        <f t="shared" si="1"/>
        <v>0</v>
      </c>
      <c r="H33" s="44"/>
      <c r="I33" s="186"/>
      <c r="J33" s="186"/>
      <c r="K33" s="186"/>
    </row>
    <row r="34" spans="2:11" ht="14.5" x14ac:dyDescent="0.35">
      <c r="B34" s="37" t="s">
        <v>61</v>
      </c>
      <c r="C34" s="184"/>
      <c r="D34" s="82">
        <v>0</v>
      </c>
      <c r="E34" s="233"/>
      <c r="F34" s="260" t="str">
        <f>IF(C34=0,"",(D34-C34)/C34)</f>
        <v/>
      </c>
      <c r="G34" s="84">
        <f t="shared" si="1"/>
        <v>0</v>
      </c>
      <c r="H34" s="44"/>
      <c r="I34" s="186"/>
      <c r="J34" s="186"/>
      <c r="K34" s="186"/>
    </row>
    <row r="35" spans="2:11" ht="14.5" x14ac:dyDescent="0.35">
      <c r="B35" s="37" t="s">
        <v>62</v>
      </c>
      <c r="C35" s="184"/>
      <c r="D35" s="82">
        <v>0</v>
      </c>
      <c r="E35" s="233"/>
      <c r="F35" s="260" t="str">
        <f>IF(C35=0,"",(D35-C35)/C35)</f>
        <v/>
      </c>
      <c r="G35" s="84">
        <f t="shared" si="1"/>
        <v>0</v>
      </c>
      <c r="H35" s="44"/>
      <c r="I35" s="186"/>
      <c r="J35" s="186"/>
      <c r="K35" s="186"/>
    </row>
    <row r="36" spans="2:11" ht="14.5" x14ac:dyDescent="0.35">
      <c r="B36" s="37"/>
      <c r="C36" s="84"/>
      <c r="D36" s="84"/>
      <c r="E36" s="225"/>
      <c r="F36" s="260"/>
      <c r="G36" s="84"/>
      <c r="H36" s="44"/>
      <c r="I36" s="186"/>
      <c r="J36" s="186"/>
      <c r="K36" s="186"/>
    </row>
    <row r="37" spans="2:11" ht="14.5" x14ac:dyDescent="0.35">
      <c r="B37" s="58" t="s">
        <v>63</v>
      </c>
      <c r="C37" s="83">
        <f t="shared" ref="C37:D37" si="3">C28+C31+C32+C35+C34+C33</f>
        <v>0</v>
      </c>
      <c r="D37" s="83">
        <f t="shared" si="3"/>
        <v>0</v>
      </c>
      <c r="E37" s="229"/>
      <c r="F37" s="260" t="str">
        <f>IF(C37=0,"",(D37-C37)/C37)</f>
        <v/>
      </c>
      <c r="G37" s="84">
        <f t="shared" si="1"/>
        <v>0</v>
      </c>
      <c r="H37" s="44"/>
      <c r="I37" s="186"/>
      <c r="J37" s="186"/>
      <c r="K37" s="186"/>
    </row>
    <row r="38" spans="2:11" ht="14.5" x14ac:dyDescent="0.35">
      <c r="B38" s="37"/>
      <c r="C38" s="84"/>
      <c r="D38" s="84"/>
      <c r="E38" s="225"/>
      <c r="F38" s="260"/>
      <c r="G38" s="84"/>
      <c r="H38" s="44"/>
      <c r="I38" s="186"/>
      <c r="J38" s="186"/>
      <c r="K38" s="186"/>
    </row>
    <row r="39" spans="2:11" ht="14.5" x14ac:dyDescent="0.35">
      <c r="B39" s="37" t="s">
        <v>64</v>
      </c>
      <c r="C39" s="184">
        <v>0</v>
      </c>
      <c r="D39" s="82">
        <v>0</v>
      </c>
      <c r="E39" s="233"/>
      <c r="F39" s="260" t="str">
        <f>IF(C39=0,"",(D39-C39)/C39)</f>
        <v/>
      </c>
      <c r="G39" s="84">
        <f t="shared" si="1"/>
        <v>0</v>
      </c>
      <c r="H39" s="44"/>
      <c r="I39" s="186"/>
      <c r="J39" s="186"/>
      <c r="K39" s="186"/>
    </row>
    <row r="40" spans="2:11" ht="14.5" x14ac:dyDescent="0.35">
      <c r="B40" s="37"/>
      <c r="C40" s="84"/>
      <c r="D40" s="84"/>
      <c r="E40" s="225"/>
      <c r="F40" s="260"/>
      <c r="G40" s="84"/>
      <c r="H40" s="44"/>
      <c r="I40" s="186"/>
      <c r="J40" s="186"/>
      <c r="K40" s="186"/>
    </row>
    <row r="41" spans="2:11" ht="14.5" x14ac:dyDescent="0.35">
      <c r="B41" s="58" t="s">
        <v>65</v>
      </c>
      <c r="C41" s="191">
        <f>C39+C37</f>
        <v>0</v>
      </c>
      <c r="D41" s="191">
        <f>D39+D37</f>
        <v>0</v>
      </c>
      <c r="E41" s="232"/>
      <c r="F41" s="260" t="str">
        <f>IF(C41=0,"",(D41-C41)/C41)</f>
        <v/>
      </c>
      <c r="G41" s="84">
        <f t="shared" si="1"/>
        <v>0</v>
      </c>
      <c r="H41" s="44"/>
      <c r="I41" s="186"/>
      <c r="J41" s="186"/>
      <c r="K41" s="186"/>
    </row>
    <row r="42" spans="2:11" ht="14.5" x14ac:dyDescent="0.35">
      <c r="B42" s="38"/>
      <c r="C42" s="287"/>
      <c r="D42" s="192"/>
      <c r="E42" s="233"/>
      <c r="F42" s="260"/>
      <c r="G42" s="84"/>
      <c r="H42" s="44"/>
      <c r="I42" s="186"/>
      <c r="J42" s="186"/>
      <c r="K42" s="186"/>
    </row>
    <row r="43" spans="2:11" ht="14.5" x14ac:dyDescent="0.35">
      <c r="B43" s="38" t="s">
        <v>66</v>
      </c>
      <c r="C43" s="184">
        <v>0</v>
      </c>
      <c r="D43" s="82">
        <v>0</v>
      </c>
      <c r="E43" s="233"/>
      <c r="F43" s="260" t="str">
        <f>IF(C43=0,"",(D43-C43)/C43)</f>
        <v/>
      </c>
      <c r="G43" s="84">
        <f t="shared" si="1"/>
        <v>0</v>
      </c>
      <c r="H43" s="44"/>
      <c r="I43" s="186"/>
      <c r="J43" s="186"/>
      <c r="K43" s="186"/>
    </row>
    <row r="44" spans="2:11" ht="14.5" x14ac:dyDescent="0.35">
      <c r="B44" s="37" t="s">
        <v>67</v>
      </c>
      <c r="C44" s="184">
        <v>0</v>
      </c>
      <c r="D44" s="193">
        <v>0</v>
      </c>
      <c r="E44" s="234"/>
      <c r="F44" s="260" t="str">
        <f>IF(C44=0,"",(D44-C44)/C44)</f>
        <v/>
      </c>
      <c r="G44" s="84">
        <f t="shared" si="1"/>
        <v>0</v>
      </c>
      <c r="H44" s="44"/>
      <c r="I44" s="186"/>
      <c r="J44" s="186"/>
      <c r="K44" s="186"/>
    </row>
    <row r="45" spans="2:11" ht="14.5" x14ac:dyDescent="0.35">
      <c r="B45" s="38" t="s">
        <v>68</v>
      </c>
      <c r="C45" s="184">
        <v>0</v>
      </c>
      <c r="D45" s="82">
        <v>0</v>
      </c>
      <c r="E45" s="233"/>
      <c r="F45" s="260" t="str">
        <f>IF(C45=0,"",(D45-C45)/C45)</f>
        <v/>
      </c>
      <c r="G45" s="84">
        <f t="shared" si="1"/>
        <v>0</v>
      </c>
      <c r="H45" s="44"/>
      <c r="I45" s="186"/>
      <c r="J45" s="186"/>
      <c r="K45" s="186"/>
    </row>
    <row r="46" spans="2:11" ht="14.5" x14ac:dyDescent="0.35">
      <c r="B46" s="38" t="s">
        <v>69</v>
      </c>
      <c r="C46" s="184">
        <v>0</v>
      </c>
      <c r="D46" s="82">
        <v>0</v>
      </c>
      <c r="E46" s="233"/>
      <c r="F46" s="260" t="str">
        <f>IF(C46=0,"",(D46-C46)/C46)</f>
        <v/>
      </c>
      <c r="G46" s="84">
        <f t="shared" si="1"/>
        <v>0</v>
      </c>
      <c r="H46" s="44"/>
      <c r="I46" s="186"/>
      <c r="J46" s="186"/>
      <c r="K46" s="186"/>
    </row>
    <row r="47" spans="2:11" ht="14.5" x14ac:dyDescent="0.35">
      <c r="B47" s="37"/>
      <c r="C47" s="84"/>
      <c r="D47" s="84"/>
      <c r="E47" s="225"/>
      <c r="F47" s="260"/>
      <c r="G47" s="84"/>
      <c r="H47" s="44"/>
      <c r="I47" s="186"/>
      <c r="J47" s="186"/>
      <c r="K47" s="186"/>
    </row>
    <row r="48" spans="2:11" ht="14.5" x14ac:dyDescent="0.35">
      <c r="B48" s="194" t="s">
        <v>70</v>
      </c>
      <c r="C48" s="100">
        <f t="shared" ref="C48:D48" si="4">C45+C44+C43+C41+C46</f>
        <v>0</v>
      </c>
      <c r="D48" s="100">
        <f t="shared" si="4"/>
        <v>0</v>
      </c>
      <c r="E48" s="229"/>
      <c r="F48" s="260" t="str">
        <f>IF(C48=0,"",(D48-C48)/C48)</f>
        <v/>
      </c>
      <c r="G48" s="84">
        <f t="shared" si="1"/>
        <v>0</v>
      </c>
      <c r="H48" s="44"/>
      <c r="I48" s="186"/>
      <c r="J48" s="186"/>
      <c r="K48" s="186"/>
    </row>
    <row r="49" spans="2:11" ht="14.5" x14ac:dyDescent="0.35">
      <c r="B49" s="36"/>
      <c r="C49" s="99"/>
      <c r="I49" s="195"/>
      <c r="J49" s="195"/>
      <c r="K49" s="195"/>
    </row>
  </sheetData>
  <sheetProtection sheet="1" objects="1" scenarios="1"/>
  <mergeCells count="1">
    <mergeCell ref="I5:K5"/>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D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8"/>
  <sheetViews>
    <sheetView showGridLines="0" zoomScale="90" zoomScaleNormal="90" workbookViewId="0">
      <selection activeCell="C6" sqref="C6:D6"/>
    </sheetView>
  </sheetViews>
  <sheetFormatPr defaultColWidth="9.08984375" defaultRowHeight="12.5" x14ac:dyDescent="0.25"/>
  <cols>
    <col min="1" max="1" width="9.08984375" style="1"/>
    <col min="2" max="2" width="22" style="1" customWidth="1"/>
    <col min="3" max="3" width="2.453125" style="1" customWidth="1"/>
    <col min="4" max="4" width="63" style="1" customWidth="1"/>
    <col min="5" max="6" width="10.54296875" style="1" customWidth="1"/>
    <col min="7" max="7" width="4.90625" style="1" customWidth="1"/>
    <col min="8" max="8" width="12.54296875" style="1" bestFit="1" customWidth="1"/>
    <col min="9" max="9" width="12.54296875" style="1" customWidth="1"/>
    <col min="10" max="10" width="5.54296875" style="1" customWidth="1"/>
    <col min="11" max="11" width="81.54296875" style="1" customWidth="1"/>
    <col min="12" max="16384" width="9.08984375" style="1"/>
  </cols>
  <sheetData>
    <row r="1" spans="1:17" ht="14.5" x14ac:dyDescent="0.35">
      <c r="A1" s="15"/>
      <c r="B1" s="17">
        <f>Declaration!C3</f>
        <v>0</v>
      </c>
      <c r="C1" s="15"/>
      <c r="D1" s="15"/>
      <c r="E1" s="15"/>
      <c r="F1" s="15"/>
      <c r="G1" s="15"/>
      <c r="K1" s="41"/>
    </row>
    <row r="2" spans="1:17" ht="43.5" x14ac:dyDescent="0.35">
      <c r="A2" s="36"/>
      <c r="C2" s="36"/>
      <c r="D2" s="36"/>
      <c r="E2" s="149" t="str">
        <f>SOCIE!C3</f>
        <v>SPF Forecast 
2024-25</v>
      </c>
      <c r="F2" s="147" t="str">
        <f>SOCIE!D3</f>
        <v>FFU Forecast 
2024-25</v>
      </c>
      <c r="G2" s="143"/>
      <c r="H2" s="147" t="str">
        <f>+SOCIE!F3</f>
        <v>Variance</v>
      </c>
      <c r="I2" s="147" t="str">
        <f>+SOCIE!G3</f>
        <v>Variance</v>
      </c>
      <c r="J2" s="143"/>
      <c r="K2" s="148" t="s">
        <v>37</v>
      </c>
      <c r="L2" s="42"/>
      <c r="M2" s="42"/>
    </row>
    <row r="3" spans="1:17" ht="14.5" x14ac:dyDescent="0.35">
      <c r="A3" s="36"/>
      <c r="B3" s="35" t="s">
        <v>42</v>
      </c>
      <c r="C3" s="36"/>
      <c r="D3" s="41"/>
      <c r="E3" s="151" t="s">
        <v>39</v>
      </c>
      <c r="F3" s="152" t="s">
        <v>39</v>
      </c>
      <c r="G3" s="176"/>
      <c r="H3" s="155" t="s">
        <v>40</v>
      </c>
      <c r="I3" s="155" t="s">
        <v>41</v>
      </c>
      <c r="J3" s="177"/>
      <c r="K3" s="156"/>
      <c r="L3" s="140"/>
      <c r="M3" s="140"/>
    </row>
    <row r="4" spans="1:17" ht="14.5" x14ac:dyDescent="0.35">
      <c r="A4" s="36"/>
      <c r="B4" s="36"/>
      <c r="C4" s="36"/>
      <c r="D4" s="36"/>
      <c r="E4" s="36"/>
      <c r="F4" s="36"/>
      <c r="G4" s="36"/>
      <c r="H4" s="36"/>
      <c r="I4" s="36"/>
      <c r="J4" s="36"/>
      <c r="K4" s="138"/>
      <c r="L4" s="138"/>
      <c r="M4" s="138"/>
    </row>
    <row r="5" spans="1:17" ht="14.5" x14ac:dyDescent="0.35">
      <c r="A5" s="39">
        <v>1</v>
      </c>
      <c r="B5" s="38" t="s">
        <v>71</v>
      </c>
      <c r="C5" s="37" t="s">
        <v>72</v>
      </c>
      <c r="D5" s="38" t="s">
        <v>73</v>
      </c>
      <c r="E5" s="88"/>
      <c r="F5" s="82">
        <v>0</v>
      </c>
      <c r="G5" s="36"/>
      <c r="H5" s="44" t="str">
        <f t="shared" ref="H5:H13" si="0">IF(E5=0,"",(F5-E5)/E5)</f>
        <v/>
      </c>
      <c r="I5" s="225">
        <f>F5-E5</f>
        <v>0</v>
      </c>
      <c r="J5" s="44"/>
      <c r="K5" s="357"/>
      <c r="L5" s="357"/>
      <c r="M5" s="357"/>
    </row>
    <row r="6" spans="1:17" ht="15" customHeight="1" x14ac:dyDescent="0.35">
      <c r="B6" s="37" t="s">
        <v>74</v>
      </c>
      <c r="C6" s="37" t="s">
        <v>75</v>
      </c>
      <c r="D6" s="38" t="s">
        <v>76</v>
      </c>
      <c r="E6" s="88"/>
      <c r="F6" s="82">
        <v>0</v>
      </c>
      <c r="H6" s="44" t="str">
        <f t="shared" si="0"/>
        <v/>
      </c>
      <c r="I6" s="225">
        <f t="shared" ref="I6:I55" si="1">F6-E6</f>
        <v>0</v>
      </c>
      <c r="J6" s="44"/>
      <c r="K6" s="121"/>
      <c r="L6" s="121"/>
      <c r="M6" s="121"/>
      <c r="N6" s="99"/>
      <c r="O6" s="99"/>
      <c r="P6" s="99"/>
      <c r="Q6" s="99"/>
    </row>
    <row r="7" spans="1:17" ht="15.75" customHeight="1" x14ac:dyDescent="0.35">
      <c r="A7" s="37"/>
      <c r="C7" s="37" t="s">
        <v>77</v>
      </c>
      <c r="D7" s="38" t="s">
        <v>78</v>
      </c>
      <c r="E7" s="88"/>
      <c r="F7" s="82">
        <v>0</v>
      </c>
      <c r="G7" s="36"/>
      <c r="H7" s="44" t="str">
        <f t="shared" si="0"/>
        <v/>
      </c>
      <c r="I7" s="225">
        <f t="shared" si="1"/>
        <v>0</v>
      </c>
      <c r="J7" s="44"/>
      <c r="K7" s="122"/>
      <c r="L7" s="122"/>
      <c r="M7" s="123"/>
      <c r="N7" s="99"/>
      <c r="O7" s="99"/>
      <c r="P7" s="99"/>
      <c r="Q7" s="99"/>
    </row>
    <row r="8" spans="1:17" ht="14.5" x14ac:dyDescent="0.35">
      <c r="A8" s="37"/>
      <c r="B8" s="37"/>
      <c r="C8" s="37" t="s">
        <v>79</v>
      </c>
      <c r="D8" s="38" t="s">
        <v>80</v>
      </c>
      <c r="E8" s="88"/>
      <c r="F8" s="82">
        <v>0</v>
      </c>
      <c r="G8" s="36"/>
      <c r="H8" s="44" t="str">
        <f t="shared" si="0"/>
        <v/>
      </c>
      <c r="I8" s="225">
        <f t="shared" si="1"/>
        <v>0</v>
      </c>
      <c r="J8" s="44"/>
      <c r="K8" s="357"/>
      <c r="L8" s="357"/>
      <c r="M8" s="357"/>
      <c r="N8" s="99"/>
      <c r="O8" s="99"/>
      <c r="P8" s="99"/>
      <c r="Q8" s="99"/>
    </row>
    <row r="9" spans="1:17" ht="15" customHeight="1" x14ac:dyDescent="0.35">
      <c r="A9" s="39"/>
      <c r="B9" s="37"/>
      <c r="C9" s="37" t="s">
        <v>81</v>
      </c>
      <c r="D9" s="38" t="s">
        <v>82</v>
      </c>
      <c r="E9" s="88"/>
      <c r="F9" s="82">
        <v>0</v>
      </c>
      <c r="G9" s="36"/>
      <c r="H9" s="44" t="str">
        <f t="shared" si="0"/>
        <v/>
      </c>
      <c r="I9" s="225">
        <f t="shared" si="1"/>
        <v>0</v>
      </c>
      <c r="J9" s="44"/>
      <c r="K9" s="357"/>
      <c r="L9" s="357"/>
      <c r="M9" s="357"/>
      <c r="N9" s="99"/>
      <c r="O9" s="99"/>
      <c r="P9" s="99"/>
      <c r="Q9" s="99"/>
    </row>
    <row r="10" spans="1:17" ht="15" customHeight="1" x14ac:dyDescent="0.35">
      <c r="A10" s="39"/>
      <c r="B10" s="37"/>
      <c r="C10" s="37" t="s">
        <v>83</v>
      </c>
      <c r="D10" s="38" t="s">
        <v>84</v>
      </c>
      <c r="E10" s="88"/>
      <c r="F10" s="82">
        <v>0</v>
      </c>
      <c r="G10" s="36"/>
      <c r="H10" s="44" t="str">
        <f t="shared" si="0"/>
        <v/>
      </c>
      <c r="I10" s="225">
        <f t="shared" si="1"/>
        <v>0</v>
      </c>
      <c r="J10" s="44"/>
      <c r="K10" s="139"/>
      <c r="L10" s="139"/>
      <c r="M10" s="139"/>
      <c r="N10" s="99"/>
      <c r="O10" s="99"/>
      <c r="P10" s="99"/>
      <c r="Q10" s="99"/>
    </row>
    <row r="11" spans="1:17" ht="14.5" x14ac:dyDescent="0.35">
      <c r="A11" s="37"/>
      <c r="B11" s="37"/>
      <c r="C11" s="37" t="s">
        <v>85</v>
      </c>
      <c r="D11" s="38" t="s">
        <v>86</v>
      </c>
      <c r="E11" s="88"/>
      <c r="F11" s="82">
        <v>0</v>
      </c>
      <c r="G11" s="36"/>
      <c r="H11" s="44" t="str">
        <f t="shared" si="0"/>
        <v/>
      </c>
      <c r="I11" s="225">
        <f t="shared" si="1"/>
        <v>0</v>
      </c>
      <c r="J11" s="44"/>
      <c r="K11" s="122"/>
      <c r="L11" s="122"/>
      <c r="M11" s="123"/>
      <c r="N11" s="99"/>
      <c r="O11" s="99"/>
      <c r="P11" s="99"/>
      <c r="Q11" s="99"/>
    </row>
    <row r="12" spans="1:17" ht="14.5" x14ac:dyDescent="0.35">
      <c r="A12" s="37"/>
      <c r="B12" s="37"/>
      <c r="C12" s="106" t="s">
        <v>87</v>
      </c>
      <c r="D12" s="38" t="s">
        <v>88</v>
      </c>
      <c r="E12" s="88"/>
      <c r="F12" s="82">
        <v>0</v>
      </c>
      <c r="G12" s="36"/>
      <c r="H12" s="44" t="str">
        <f t="shared" si="0"/>
        <v/>
      </c>
      <c r="I12" s="225">
        <f t="shared" si="1"/>
        <v>0</v>
      </c>
      <c r="J12" s="44"/>
      <c r="K12" s="122"/>
      <c r="L12" s="122"/>
      <c r="M12" s="123"/>
      <c r="N12" s="99"/>
      <c r="O12" s="99"/>
      <c r="P12" s="99"/>
      <c r="Q12" s="99"/>
    </row>
    <row r="13" spans="1:17" ht="14.5" x14ac:dyDescent="0.35">
      <c r="A13" s="37"/>
      <c r="B13" s="37"/>
      <c r="C13" s="37" t="s">
        <v>89</v>
      </c>
      <c r="D13" s="38" t="s">
        <v>90</v>
      </c>
      <c r="E13" s="88"/>
      <c r="F13" s="82">
        <v>0</v>
      </c>
      <c r="G13" s="36"/>
      <c r="H13" s="44" t="str">
        <f t="shared" si="0"/>
        <v/>
      </c>
      <c r="I13" s="225">
        <f t="shared" si="1"/>
        <v>0</v>
      </c>
      <c r="J13" s="44"/>
      <c r="K13" s="122"/>
      <c r="L13" s="122"/>
      <c r="M13" s="123"/>
      <c r="N13" s="99"/>
      <c r="O13" s="99"/>
      <c r="P13" s="99"/>
      <c r="Q13" s="99"/>
    </row>
    <row r="14" spans="1:17" ht="14.5" x14ac:dyDescent="0.35">
      <c r="A14" s="37"/>
      <c r="B14" s="39" t="s">
        <v>91</v>
      </c>
      <c r="D14" s="38"/>
      <c r="E14" s="83">
        <f>SUM(E5:E13)</f>
        <v>0</v>
      </c>
      <c r="F14" s="83">
        <f>SUM(F5:F13)</f>
        <v>0</v>
      </c>
      <c r="G14" s="36"/>
      <c r="H14" s="44"/>
      <c r="I14" s="225"/>
      <c r="J14" s="44"/>
      <c r="K14" s="124"/>
      <c r="L14" s="122"/>
      <c r="M14" s="123"/>
      <c r="N14" s="100"/>
      <c r="O14" s="100"/>
      <c r="P14" s="100"/>
      <c r="Q14" s="100"/>
    </row>
    <row r="15" spans="1:17" ht="14.5" x14ac:dyDescent="0.35">
      <c r="A15" s="37"/>
      <c r="B15" s="40"/>
      <c r="C15" s="37"/>
      <c r="D15" s="38"/>
      <c r="E15" s="83"/>
      <c r="F15" s="83"/>
      <c r="G15" s="36"/>
      <c r="H15" s="44"/>
      <c r="I15" s="225"/>
      <c r="J15" s="44"/>
      <c r="K15" s="356"/>
      <c r="L15" s="356"/>
      <c r="M15" s="356"/>
    </row>
    <row r="16" spans="1:17" ht="14.5" x14ac:dyDescent="0.35">
      <c r="A16" s="39">
        <v>2</v>
      </c>
      <c r="B16" s="37" t="s">
        <v>92</v>
      </c>
      <c r="C16" s="37" t="s">
        <v>93</v>
      </c>
      <c r="D16" s="38" t="s">
        <v>94</v>
      </c>
      <c r="E16" s="88"/>
      <c r="F16" s="82">
        <v>0</v>
      </c>
      <c r="G16" s="36"/>
      <c r="H16" s="44" t="str">
        <f t="shared" ref="H16:H23" si="2">IF(E16=0,"",(F16-E16)/E16)</f>
        <v/>
      </c>
      <c r="I16" s="225">
        <f t="shared" si="1"/>
        <v>0</v>
      </c>
      <c r="J16" s="44"/>
      <c r="K16" s="356"/>
      <c r="L16" s="356"/>
      <c r="M16" s="356"/>
    </row>
    <row r="17" spans="1:13" ht="14.5" x14ac:dyDescent="0.35">
      <c r="A17" s="37"/>
      <c r="B17" s="39"/>
      <c r="C17" s="37" t="s">
        <v>95</v>
      </c>
      <c r="D17" s="38" t="s">
        <v>96</v>
      </c>
      <c r="E17" s="88"/>
      <c r="F17" s="82">
        <v>0</v>
      </c>
      <c r="G17" s="36"/>
      <c r="H17" s="44" t="str">
        <f t="shared" si="2"/>
        <v/>
      </c>
      <c r="I17" s="225">
        <f t="shared" si="1"/>
        <v>0</v>
      </c>
      <c r="J17" s="44"/>
      <c r="K17" s="356"/>
      <c r="L17" s="356"/>
      <c r="M17" s="356"/>
    </row>
    <row r="18" spans="1:13" ht="14.5" x14ac:dyDescent="0.35">
      <c r="A18" s="37"/>
      <c r="B18" s="37"/>
      <c r="C18" s="37" t="s">
        <v>97</v>
      </c>
      <c r="D18" s="38" t="s">
        <v>98</v>
      </c>
      <c r="E18" s="88"/>
      <c r="F18" s="82">
        <v>0</v>
      </c>
      <c r="G18" s="36"/>
      <c r="H18" s="44" t="str">
        <f t="shared" si="2"/>
        <v/>
      </c>
      <c r="I18" s="225">
        <f t="shared" si="1"/>
        <v>0</v>
      </c>
      <c r="J18" s="44"/>
      <c r="K18" s="356"/>
      <c r="L18" s="356"/>
      <c r="M18" s="356"/>
    </row>
    <row r="19" spans="1:13" ht="18" customHeight="1" x14ac:dyDescent="0.35">
      <c r="A19" s="37"/>
      <c r="B19" s="37"/>
      <c r="C19" s="37" t="s">
        <v>99</v>
      </c>
      <c r="D19" s="38" t="s">
        <v>100</v>
      </c>
      <c r="E19" s="88"/>
      <c r="F19" s="82">
        <v>0</v>
      </c>
      <c r="G19" s="36"/>
      <c r="H19" s="44" t="str">
        <f t="shared" si="2"/>
        <v/>
      </c>
      <c r="I19" s="225">
        <f t="shared" si="1"/>
        <v>0</v>
      </c>
      <c r="J19" s="44"/>
      <c r="K19" s="357"/>
      <c r="L19" s="357"/>
      <c r="M19" s="357"/>
    </row>
    <row r="20" spans="1:13" ht="14.5" x14ac:dyDescent="0.35">
      <c r="A20" s="37"/>
      <c r="B20" s="37"/>
      <c r="C20" s="37" t="s">
        <v>81</v>
      </c>
      <c r="D20" s="37" t="s">
        <v>101</v>
      </c>
      <c r="E20" s="88"/>
      <c r="F20" s="82">
        <v>0</v>
      </c>
      <c r="G20" s="36"/>
      <c r="H20" s="44" t="str">
        <f t="shared" si="2"/>
        <v/>
      </c>
      <c r="I20" s="225">
        <f t="shared" si="1"/>
        <v>0</v>
      </c>
      <c r="J20" s="44"/>
      <c r="K20" s="356"/>
      <c r="L20" s="356"/>
      <c r="M20" s="356"/>
    </row>
    <row r="21" spans="1:13" ht="14.5" x14ac:dyDescent="0.35">
      <c r="A21" s="37"/>
      <c r="B21" s="37"/>
      <c r="C21" s="37" t="s">
        <v>83</v>
      </c>
      <c r="D21" s="37" t="s">
        <v>102</v>
      </c>
      <c r="E21" s="88"/>
      <c r="F21" s="82">
        <v>0</v>
      </c>
      <c r="G21" s="36"/>
      <c r="H21" s="44" t="str">
        <f t="shared" si="2"/>
        <v/>
      </c>
      <c r="I21" s="225">
        <f t="shared" si="1"/>
        <v>0</v>
      </c>
      <c r="J21" s="44"/>
      <c r="K21" s="138"/>
      <c r="L21" s="138"/>
      <c r="M21" s="138"/>
    </row>
    <row r="22" spans="1:13" ht="14.5" x14ac:dyDescent="0.35">
      <c r="A22" s="37"/>
      <c r="B22" s="37"/>
      <c r="C22" s="37" t="s">
        <v>85</v>
      </c>
      <c r="D22" s="37" t="s">
        <v>103</v>
      </c>
      <c r="E22" s="88"/>
      <c r="F22" s="82">
        <v>0</v>
      </c>
      <c r="G22" s="36"/>
      <c r="H22" s="44" t="str">
        <f t="shared" si="2"/>
        <v/>
      </c>
      <c r="I22" s="225">
        <f t="shared" si="1"/>
        <v>0</v>
      </c>
      <c r="J22" s="44"/>
      <c r="K22" s="356"/>
      <c r="L22" s="356"/>
      <c r="M22" s="356"/>
    </row>
    <row r="23" spans="1:13" ht="14.5" x14ac:dyDescent="0.35">
      <c r="A23" s="37"/>
      <c r="B23" s="37"/>
      <c r="C23" s="37" t="s">
        <v>87</v>
      </c>
      <c r="D23" s="37" t="s">
        <v>104</v>
      </c>
      <c r="E23" s="88"/>
      <c r="F23" s="82">
        <v>0</v>
      </c>
      <c r="G23" s="36"/>
      <c r="H23" s="44" t="str">
        <f t="shared" si="2"/>
        <v/>
      </c>
      <c r="I23" s="225">
        <f t="shared" si="1"/>
        <v>0</v>
      </c>
      <c r="J23" s="44"/>
      <c r="K23" s="356"/>
      <c r="L23" s="356"/>
      <c r="M23" s="356"/>
    </row>
    <row r="24" spans="1:13" ht="14.5" x14ac:dyDescent="0.35">
      <c r="A24" s="37"/>
      <c r="B24" s="39" t="s">
        <v>105</v>
      </c>
      <c r="C24" s="40"/>
      <c r="D24" s="40"/>
      <c r="E24" s="83">
        <f>SUM(E16:E23)</f>
        <v>0</v>
      </c>
      <c r="F24" s="83">
        <f>SUM(F16:F23)</f>
        <v>0</v>
      </c>
      <c r="G24" s="36"/>
      <c r="H24" s="36"/>
      <c r="I24" s="225"/>
      <c r="J24" s="36"/>
      <c r="K24" s="356"/>
      <c r="L24" s="356"/>
      <c r="M24" s="356"/>
    </row>
    <row r="25" spans="1:13" ht="14.5" x14ac:dyDescent="0.35">
      <c r="A25" s="37"/>
      <c r="B25" s="37"/>
      <c r="C25" s="37"/>
      <c r="D25" s="38"/>
      <c r="E25" s="84"/>
      <c r="F25" s="84"/>
      <c r="G25" s="36"/>
      <c r="H25" s="36"/>
      <c r="I25" s="225"/>
      <c r="J25" s="36"/>
      <c r="K25" s="356"/>
      <c r="L25" s="356"/>
      <c r="M25" s="356"/>
    </row>
    <row r="26" spans="1:13" ht="30" customHeight="1" x14ac:dyDescent="0.35">
      <c r="A26" s="261">
        <v>3</v>
      </c>
      <c r="B26" s="38" t="s">
        <v>45</v>
      </c>
      <c r="C26" s="37" t="s">
        <v>106</v>
      </c>
      <c r="D26" s="38" t="s">
        <v>107</v>
      </c>
      <c r="E26" s="88"/>
      <c r="F26" s="82">
        <v>0</v>
      </c>
      <c r="G26" s="36"/>
      <c r="H26" s="44" t="str">
        <f t="shared" ref="H26:H32" si="3">IF(E26=0,"",(F26-E26)/E26)</f>
        <v/>
      </c>
      <c r="I26" s="225">
        <f t="shared" si="1"/>
        <v>0</v>
      </c>
      <c r="J26" s="44"/>
      <c r="K26" s="356"/>
      <c r="L26" s="356"/>
      <c r="M26" s="356"/>
    </row>
    <row r="27" spans="1:13" ht="14.5" x14ac:dyDescent="0.35">
      <c r="A27" s="37"/>
      <c r="B27" s="37"/>
      <c r="C27" s="37" t="s">
        <v>75</v>
      </c>
      <c r="D27" s="38" t="s">
        <v>108</v>
      </c>
      <c r="E27" s="88"/>
      <c r="F27" s="82">
        <v>0</v>
      </c>
      <c r="G27" s="36"/>
      <c r="H27" s="44" t="str">
        <f t="shared" si="3"/>
        <v/>
      </c>
      <c r="I27" s="225">
        <f t="shared" si="1"/>
        <v>0</v>
      </c>
      <c r="J27" s="44"/>
      <c r="K27" s="357"/>
      <c r="L27" s="357"/>
      <c r="M27" s="357"/>
    </row>
    <row r="28" spans="1:13" ht="14.5" x14ac:dyDescent="0.35">
      <c r="A28" s="37"/>
      <c r="B28" s="37"/>
      <c r="C28" s="37" t="s">
        <v>77</v>
      </c>
      <c r="D28" s="38" t="s">
        <v>109</v>
      </c>
      <c r="E28" s="88"/>
      <c r="F28" s="82">
        <v>0</v>
      </c>
      <c r="G28" s="36"/>
      <c r="H28" s="44" t="str">
        <f t="shared" si="3"/>
        <v/>
      </c>
      <c r="I28" s="225">
        <f t="shared" si="1"/>
        <v>0</v>
      </c>
      <c r="J28" s="44"/>
      <c r="K28" s="356"/>
      <c r="L28" s="356"/>
      <c r="M28" s="356"/>
    </row>
    <row r="29" spans="1:13" ht="14.5" x14ac:dyDescent="0.35">
      <c r="A29" s="37"/>
      <c r="B29" s="37"/>
      <c r="C29" s="37" t="s">
        <v>79</v>
      </c>
      <c r="D29" s="38" t="s">
        <v>110</v>
      </c>
      <c r="E29" s="88"/>
      <c r="F29" s="82">
        <v>0</v>
      </c>
      <c r="G29" s="36"/>
      <c r="H29" s="44" t="str">
        <f t="shared" si="3"/>
        <v/>
      </c>
      <c r="I29" s="225">
        <f t="shared" si="1"/>
        <v>0</v>
      </c>
      <c r="J29" s="44"/>
      <c r="K29" s="356"/>
      <c r="L29" s="356"/>
      <c r="M29" s="356"/>
    </row>
    <row r="30" spans="1:13" ht="14.5" x14ac:dyDescent="0.35">
      <c r="A30" s="37"/>
      <c r="B30" s="37"/>
      <c r="C30" s="37" t="s">
        <v>81</v>
      </c>
      <c r="D30" s="38" t="s">
        <v>102</v>
      </c>
      <c r="E30" s="88"/>
      <c r="F30" s="82">
        <v>0</v>
      </c>
      <c r="G30" s="36"/>
      <c r="H30" s="44" t="str">
        <f t="shared" si="3"/>
        <v/>
      </c>
      <c r="I30" s="225">
        <f t="shared" si="1"/>
        <v>0</v>
      </c>
      <c r="J30" s="44"/>
      <c r="K30" s="356"/>
      <c r="L30" s="356"/>
      <c r="M30" s="356"/>
    </row>
    <row r="31" spans="1:13" ht="14.5" x14ac:dyDescent="0.35">
      <c r="A31" s="37"/>
      <c r="B31" s="37"/>
      <c r="C31" s="37" t="s">
        <v>83</v>
      </c>
      <c r="D31" s="38" t="s">
        <v>111</v>
      </c>
      <c r="E31" s="88"/>
      <c r="F31" s="82">
        <v>0</v>
      </c>
      <c r="G31" s="36"/>
      <c r="H31" s="44" t="str">
        <f t="shared" si="3"/>
        <v/>
      </c>
      <c r="I31" s="225">
        <f t="shared" si="1"/>
        <v>0</v>
      </c>
      <c r="J31" s="44"/>
      <c r="K31" s="138"/>
      <c r="L31" s="138"/>
      <c r="M31" s="138"/>
    </row>
    <row r="32" spans="1:13" ht="14.5" x14ac:dyDescent="0.35">
      <c r="A32" s="37"/>
      <c r="B32" s="37"/>
      <c r="C32" s="37" t="s">
        <v>85</v>
      </c>
      <c r="D32" s="38" t="s">
        <v>112</v>
      </c>
      <c r="E32" s="88"/>
      <c r="F32" s="82">
        <v>0</v>
      </c>
      <c r="G32" s="36"/>
      <c r="H32" s="44" t="str">
        <f t="shared" si="3"/>
        <v/>
      </c>
      <c r="I32" s="225">
        <f t="shared" si="1"/>
        <v>0</v>
      </c>
      <c r="J32" s="44"/>
      <c r="K32" s="357"/>
      <c r="L32" s="357"/>
      <c r="M32" s="357"/>
    </row>
    <row r="33" spans="1:13" ht="14.5" x14ac:dyDescent="0.35">
      <c r="A33" s="37"/>
      <c r="B33" s="39" t="s">
        <v>113</v>
      </c>
      <c r="C33" s="37"/>
      <c r="D33" s="38"/>
      <c r="E33" s="83">
        <f>SUM(E26:E32)</f>
        <v>0</v>
      </c>
      <c r="F33" s="83">
        <f>SUM(F26:F32)</f>
        <v>0</v>
      </c>
      <c r="G33" s="36"/>
      <c r="H33" s="36"/>
      <c r="I33" s="225"/>
      <c r="J33" s="36"/>
      <c r="K33" s="356"/>
      <c r="L33" s="356"/>
      <c r="M33" s="356"/>
    </row>
    <row r="34" spans="1:13" ht="14.5" x14ac:dyDescent="0.35">
      <c r="A34" s="37"/>
      <c r="C34" s="37"/>
      <c r="D34" s="38"/>
      <c r="E34" s="84"/>
      <c r="F34" s="84"/>
      <c r="G34" s="36"/>
      <c r="H34" s="36"/>
      <c r="I34" s="225"/>
      <c r="J34" s="36"/>
      <c r="K34" s="356"/>
      <c r="L34" s="356"/>
      <c r="M34" s="356"/>
    </row>
    <row r="35" spans="1:13" ht="14.5" x14ac:dyDescent="0.35">
      <c r="A35" s="39">
        <v>4</v>
      </c>
      <c r="B35" s="37" t="s">
        <v>114</v>
      </c>
      <c r="C35" s="37" t="s">
        <v>106</v>
      </c>
      <c r="D35" s="38" t="s">
        <v>115</v>
      </c>
      <c r="E35" s="88"/>
      <c r="F35" s="82">
        <v>0</v>
      </c>
      <c r="G35" s="36"/>
      <c r="H35" s="44" t="str">
        <f t="shared" ref="H35:H43" si="4">IF(E35=0,"",(F35-E35)/E35)</f>
        <v/>
      </c>
      <c r="I35" s="225">
        <f t="shared" si="1"/>
        <v>0</v>
      </c>
      <c r="J35" s="44"/>
      <c r="K35" s="356"/>
      <c r="L35" s="356"/>
      <c r="M35" s="356"/>
    </row>
    <row r="36" spans="1:13" ht="14.5" x14ac:dyDescent="0.35">
      <c r="B36" s="37"/>
      <c r="C36" s="37" t="s">
        <v>75</v>
      </c>
      <c r="D36" s="38" t="s">
        <v>116</v>
      </c>
      <c r="E36" s="88"/>
      <c r="F36" s="82">
        <v>0</v>
      </c>
      <c r="G36" s="36"/>
      <c r="H36" s="44" t="str">
        <f t="shared" si="4"/>
        <v/>
      </c>
      <c r="I36" s="225">
        <f t="shared" si="1"/>
        <v>0</v>
      </c>
      <c r="J36" s="44"/>
      <c r="K36" s="356"/>
      <c r="L36" s="356"/>
      <c r="M36" s="356"/>
    </row>
    <row r="37" spans="1:13" ht="14.5" x14ac:dyDescent="0.35">
      <c r="A37" s="37"/>
      <c r="B37" s="37"/>
      <c r="C37" s="37" t="s">
        <v>77</v>
      </c>
      <c r="D37" s="38" t="s">
        <v>117</v>
      </c>
      <c r="E37" s="88"/>
      <c r="F37" s="82">
        <v>0</v>
      </c>
      <c r="G37" s="36"/>
      <c r="H37" s="44" t="str">
        <f t="shared" si="4"/>
        <v/>
      </c>
      <c r="I37" s="225">
        <f t="shared" si="1"/>
        <v>0</v>
      </c>
      <c r="J37" s="44"/>
      <c r="K37" s="356"/>
      <c r="L37" s="356"/>
      <c r="M37" s="356"/>
    </row>
    <row r="38" spans="1:13" ht="14.5" hidden="1" x14ac:dyDescent="0.35">
      <c r="A38" s="37"/>
      <c r="B38" s="37"/>
      <c r="C38" s="37"/>
      <c r="D38" s="38"/>
      <c r="E38" s="88"/>
      <c r="F38" s="82"/>
      <c r="G38" s="36"/>
      <c r="H38" s="44"/>
      <c r="I38" s="225"/>
      <c r="J38" s="44"/>
      <c r="K38" s="138"/>
      <c r="L38" s="138"/>
      <c r="M38" s="138"/>
    </row>
    <row r="39" spans="1:13" ht="14.5" x14ac:dyDescent="0.35">
      <c r="A39" s="37"/>
      <c r="B39" s="37"/>
      <c r="C39" s="37" t="s">
        <v>79</v>
      </c>
      <c r="D39" s="38" t="s">
        <v>118</v>
      </c>
      <c r="E39" s="88"/>
      <c r="F39" s="82">
        <v>0</v>
      </c>
      <c r="G39" s="36"/>
      <c r="H39" s="44" t="str">
        <f t="shared" si="4"/>
        <v/>
      </c>
      <c r="I39" s="225">
        <f t="shared" si="1"/>
        <v>0</v>
      </c>
      <c r="J39" s="44"/>
      <c r="K39" s="138"/>
      <c r="L39" s="138"/>
      <c r="M39" s="138"/>
    </row>
    <row r="40" spans="1:13" ht="14.5" x14ac:dyDescent="0.35">
      <c r="A40" s="37"/>
      <c r="B40" s="37"/>
      <c r="C40" s="37" t="s">
        <v>81</v>
      </c>
      <c r="D40" s="38" t="s">
        <v>119</v>
      </c>
      <c r="E40" s="88"/>
      <c r="F40" s="82">
        <v>0</v>
      </c>
      <c r="G40" s="36"/>
      <c r="H40" s="44" t="str">
        <f t="shared" si="4"/>
        <v/>
      </c>
      <c r="I40" s="225">
        <f t="shared" si="1"/>
        <v>0</v>
      </c>
      <c r="J40" s="44"/>
      <c r="K40" s="357"/>
      <c r="L40" s="357"/>
      <c r="M40" s="357"/>
    </row>
    <row r="41" spans="1:13" ht="15" customHeight="1" x14ac:dyDescent="0.35">
      <c r="A41" s="37"/>
      <c r="B41" s="37"/>
      <c r="C41" s="106" t="s">
        <v>83</v>
      </c>
      <c r="D41" s="38" t="s">
        <v>120</v>
      </c>
      <c r="E41" s="88"/>
      <c r="F41" s="82">
        <v>0</v>
      </c>
      <c r="G41" s="36"/>
      <c r="H41" s="44" t="str">
        <f t="shared" si="4"/>
        <v/>
      </c>
      <c r="I41" s="225">
        <f t="shared" si="1"/>
        <v>0</v>
      </c>
      <c r="J41" s="44"/>
      <c r="K41" s="356"/>
      <c r="L41" s="356"/>
      <c r="M41" s="356"/>
    </row>
    <row r="42" spans="1:13" ht="14.5" x14ac:dyDescent="0.35">
      <c r="A42" s="37"/>
      <c r="B42" s="37"/>
      <c r="C42" s="106" t="s">
        <v>85</v>
      </c>
      <c r="D42" s="38" t="s">
        <v>102</v>
      </c>
      <c r="E42" s="88"/>
      <c r="F42" s="82">
        <v>0</v>
      </c>
      <c r="G42" s="36"/>
      <c r="H42" s="44" t="str">
        <f t="shared" si="4"/>
        <v/>
      </c>
      <c r="I42" s="225">
        <f t="shared" si="1"/>
        <v>0</v>
      </c>
      <c r="J42" s="44"/>
      <c r="K42" s="357"/>
      <c r="L42" s="357"/>
      <c r="M42" s="357"/>
    </row>
    <row r="43" spans="1:13" ht="14.5" x14ac:dyDescent="0.35">
      <c r="A43" s="37"/>
      <c r="B43" s="37"/>
      <c r="C43" s="106" t="s">
        <v>87</v>
      </c>
      <c r="D43" s="38" t="s">
        <v>121</v>
      </c>
      <c r="E43" s="88"/>
      <c r="F43" s="82">
        <v>0</v>
      </c>
      <c r="G43" s="36"/>
      <c r="H43" s="44" t="str">
        <f t="shared" si="4"/>
        <v/>
      </c>
      <c r="I43" s="225">
        <f t="shared" si="1"/>
        <v>0</v>
      </c>
      <c r="J43" s="44"/>
      <c r="K43" s="139"/>
      <c r="L43" s="139"/>
      <c r="M43" s="139"/>
    </row>
    <row r="44" spans="1:13" ht="14.5" x14ac:dyDescent="0.35">
      <c r="A44" s="37"/>
      <c r="B44" s="39" t="s">
        <v>122</v>
      </c>
      <c r="C44" s="37"/>
      <c r="D44" s="38"/>
      <c r="E44" s="83">
        <f>SUM(E35:E43)</f>
        <v>0</v>
      </c>
      <c r="F44" s="83">
        <f>SUM(F35:F43)</f>
        <v>0</v>
      </c>
      <c r="G44" s="36"/>
      <c r="H44" s="36"/>
      <c r="I44" s="225"/>
      <c r="J44" s="36"/>
      <c r="K44" s="356"/>
      <c r="L44" s="356"/>
      <c r="M44" s="356"/>
    </row>
    <row r="45" spans="1:13" ht="14.5" x14ac:dyDescent="0.35">
      <c r="A45" s="37"/>
      <c r="C45" s="37"/>
      <c r="D45" s="38"/>
      <c r="E45" s="85"/>
      <c r="F45" s="85"/>
      <c r="G45" s="36"/>
      <c r="H45" s="15"/>
      <c r="I45" s="225"/>
      <c r="J45" s="15"/>
      <c r="K45" s="356"/>
      <c r="L45" s="356"/>
      <c r="M45" s="356"/>
    </row>
    <row r="46" spans="1:13" ht="14.5" x14ac:dyDescent="0.35">
      <c r="A46" s="39">
        <v>5</v>
      </c>
      <c r="B46" s="37" t="s">
        <v>47</v>
      </c>
      <c r="C46" s="37" t="s">
        <v>106</v>
      </c>
      <c r="D46" s="38" t="s">
        <v>123</v>
      </c>
      <c r="E46" s="88"/>
      <c r="F46" s="86">
        <v>0</v>
      </c>
      <c r="G46" s="15"/>
      <c r="H46" s="19" t="str">
        <f>IF(E46=0,"",(F46-E46)/E46)</f>
        <v/>
      </c>
      <c r="I46" s="225">
        <f t="shared" si="1"/>
        <v>0</v>
      </c>
      <c r="J46" s="19"/>
      <c r="K46" s="356"/>
      <c r="L46" s="356"/>
      <c r="M46" s="356"/>
    </row>
    <row r="47" spans="1:13" ht="14.5" x14ac:dyDescent="0.35">
      <c r="B47" s="37"/>
      <c r="C47" s="37" t="s">
        <v>75</v>
      </c>
      <c r="D47" s="38" t="s">
        <v>124</v>
      </c>
      <c r="E47" s="88"/>
      <c r="F47" s="86">
        <v>0</v>
      </c>
      <c r="G47" s="15"/>
      <c r="H47" s="19" t="str">
        <f>IF(E47=0,"",(F47-E47)/E47)</f>
        <v/>
      </c>
      <c r="I47" s="225">
        <f t="shared" si="1"/>
        <v>0</v>
      </c>
      <c r="J47" s="19"/>
      <c r="K47" s="356"/>
      <c r="L47" s="356"/>
      <c r="M47" s="356"/>
    </row>
    <row r="48" spans="1:13" ht="14.5" x14ac:dyDescent="0.35">
      <c r="A48" s="18"/>
      <c r="B48" s="37"/>
      <c r="C48" s="37" t="s">
        <v>77</v>
      </c>
      <c r="D48" s="38" t="s">
        <v>125</v>
      </c>
      <c r="E48" s="88"/>
      <c r="F48" s="86">
        <v>0</v>
      </c>
      <c r="G48" s="15"/>
      <c r="H48" s="19" t="str">
        <f>IF(E48=0,"",(F48-E48)/E48)</f>
        <v/>
      </c>
      <c r="I48" s="225">
        <f t="shared" si="1"/>
        <v>0</v>
      </c>
      <c r="J48" s="19"/>
      <c r="K48" s="356"/>
      <c r="L48" s="356"/>
      <c r="M48" s="356"/>
    </row>
    <row r="49" spans="1:13" ht="14.5" x14ac:dyDescent="0.35">
      <c r="A49" s="18"/>
      <c r="B49" s="37"/>
      <c r="C49" s="37" t="s">
        <v>79</v>
      </c>
      <c r="D49" s="38" t="s">
        <v>126</v>
      </c>
      <c r="E49" s="88"/>
      <c r="F49" s="86">
        <v>0</v>
      </c>
      <c r="G49" s="15"/>
      <c r="H49" s="19" t="str">
        <f>IF(E49=0,"",(F49-E49)/E49)</f>
        <v/>
      </c>
      <c r="I49" s="225">
        <f t="shared" si="1"/>
        <v>0</v>
      </c>
      <c r="J49" s="19"/>
      <c r="K49" s="356"/>
      <c r="L49" s="356"/>
      <c r="M49" s="356"/>
    </row>
    <row r="50" spans="1:13" ht="14.5" x14ac:dyDescent="0.35">
      <c r="A50" s="18"/>
      <c r="B50" s="39" t="s">
        <v>127</v>
      </c>
      <c r="C50" s="37"/>
      <c r="D50" s="38"/>
      <c r="E50" s="87">
        <f>SUM(E46:E49)</f>
        <v>0</v>
      </c>
      <c r="F50" s="87">
        <f>SUM(F46:F49)</f>
        <v>0</v>
      </c>
      <c r="G50" s="15"/>
      <c r="H50" s="19"/>
      <c r="I50" s="225"/>
      <c r="J50" s="19"/>
      <c r="K50" s="356"/>
      <c r="L50" s="356"/>
      <c r="M50" s="356"/>
    </row>
    <row r="51" spans="1:13" ht="14.5" x14ac:dyDescent="0.35">
      <c r="A51" s="18"/>
      <c r="C51" s="15"/>
      <c r="D51" s="15"/>
      <c r="E51" s="15"/>
      <c r="F51" s="15"/>
      <c r="G51" s="15"/>
      <c r="H51" s="19"/>
      <c r="I51" s="225"/>
      <c r="J51" s="19"/>
      <c r="K51" s="356"/>
      <c r="L51" s="356"/>
      <c r="M51" s="356"/>
    </row>
    <row r="52" spans="1:13" ht="14.5" x14ac:dyDescent="0.35">
      <c r="A52" s="18"/>
      <c r="B52" s="15"/>
      <c r="C52" s="36"/>
      <c r="D52" s="36"/>
      <c r="E52" s="15"/>
      <c r="F52" s="15"/>
      <c r="G52" s="15"/>
      <c r="H52" s="19"/>
      <c r="I52" s="225"/>
      <c r="J52" s="19"/>
      <c r="K52" s="20"/>
      <c r="L52" s="121"/>
      <c r="M52" s="121"/>
    </row>
    <row r="53" spans="1:13" ht="14.5" x14ac:dyDescent="0.35">
      <c r="A53" s="98">
        <v>6</v>
      </c>
      <c r="B53" s="36" t="s">
        <v>48</v>
      </c>
      <c r="C53" s="36" t="s">
        <v>106</v>
      </c>
      <c r="D53" s="36" t="s">
        <v>128</v>
      </c>
      <c r="E53" s="88"/>
      <c r="F53" s="86">
        <v>0</v>
      </c>
      <c r="H53" s="19" t="str">
        <f>IF(E53=0,"",(F53-E53)/E53)</f>
        <v/>
      </c>
      <c r="I53" s="225">
        <f t="shared" si="1"/>
        <v>0</v>
      </c>
      <c r="J53" s="19"/>
      <c r="K53" s="20"/>
      <c r="L53" s="121"/>
      <c r="M53" s="121"/>
    </row>
    <row r="54" spans="1:13" ht="14.5" x14ac:dyDescent="0.35">
      <c r="B54" s="36"/>
      <c r="C54" s="36" t="s">
        <v>75</v>
      </c>
      <c r="D54" s="36" t="s">
        <v>129</v>
      </c>
      <c r="E54" s="88"/>
      <c r="F54" s="86">
        <v>0</v>
      </c>
      <c r="H54" s="19" t="str">
        <f>IF(E54=0,"",(F54-E54)/E54)</f>
        <v/>
      </c>
      <c r="I54" s="225">
        <f t="shared" si="1"/>
        <v>0</v>
      </c>
      <c r="J54" s="19"/>
      <c r="K54" s="20"/>
      <c r="L54" s="121"/>
      <c r="M54" s="121"/>
    </row>
    <row r="55" spans="1:13" ht="14.5" x14ac:dyDescent="0.35">
      <c r="A55" s="15"/>
      <c r="B55" s="36"/>
      <c r="C55" s="36" t="s">
        <v>77</v>
      </c>
      <c r="D55" s="36" t="s">
        <v>130</v>
      </c>
      <c r="E55" s="88"/>
      <c r="F55" s="86">
        <v>0</v>
      </c>
      <c r="H55" s="19" t="str">
        <f>IF(E55=0,"",(F55-E55)/E55)</f>
        <v/>
      </c>
      <c r="I55" s="225">
        <f t="shared" si="1"/>
        <v>0</v>
      </c>
      <c r="J55" s="19"/>
      <c r="K55" s="121"/>
      <c r="L55" s="121"/>
      <c r="M55" s="121"/>
    </row>
    <row r="56" spans="1:13" ht="14.5" x14ac:dyDescent="0.35">
      <c r="A56" s="15"/>
      <c r="B56" s="41" t="s">
        <v>131</v>
      </c>
      <c r="C56" s="36"/>
      <c r="D56" s="36"/>
      <c r="E56" s="101">
        <f>SUM(E53:E55)</f>
        <v>0</v>
      </c>
      <c r="F56" s="101">
        <f>SUM(F53:F55)</f>
        <v>0</v>
      </c>
      <c r="H56" s="19"/>
      <c r="I56" s="225"/>
      <c r="J56" s="19"/>
      <c r="K56" s="121"/>
      <c r="L56" s="121"/>
      <c r="M56" s="121"/>
    </row>
    <row r="57" spans="1:13" ht="13" x14ac:dyDescent="0.3">
      <c r="A57" s="15"/>
      <c r="K57" s="121"/>
      <c r="L57" s="121"/>
      <c r="M57" s="121"/>
    </row>
    <row r="58" spans="1:13" ht="13" x14ac:dyDescent="0.3">
      <c r="A58" s="15"/>
    </row>
  </sheetData>
  <sheetProtection sheet="1" objects="1" scenarios="1"/>
  <mergeCells count="35">
    <mergeCell ref="K51:M51"/>
    <mergeCell ref="K46:M46"/>
    <mergeCell ref="K47:M47"/>
    <mergeCell ref="K48:M48"/>
    <mergeCell ref="K49:M49"/>
    <mergeCell ref="K50:M50"/>
    <mergeCell ref="K45:M45"/>
    <mergeCell ref="K32:M32"/>
    <mergeCell ref="K33:M33"/>
    <mergeCell ref="K34:M34"/>
    <mergeCell ref="K35:M35"/>
    <mergeCell ref="K36:M36"/>
    <mergeCell ref="K37:M37"/>
    <mergeCell ref="K40:M40"/>
    <mergeCell ref="K41:M41"/>
    <mergeCell ref="K42:M42"/>
    <mergeCell ref="K44:M44"/>
    <mergeCell ref="K30:M30"/>
    <mergeCell ref="K18:M18"/>
    <mergeCell ref="K19:M19"/>
    <mergeCell ref="K20:M20"/>
    <mergeCell ref="K22:M22"/>
    <mergeCell ref="K23:M23"/>
    <mergeCell ref="K24:M24"/>
    <mergeCell ref="K25:M25"/>
    <mergeCell ref="K26:M26"/>
    <mergeCell ref="K27:M27"/>
    <mergeCell ref="K28:M28"/>
    <mergeCell ref="K29:M29"/>
    <mergeCell ref="K17:M17"/>
    <mergeCell ref="K15:M15"/>
    <mergeCell ref="K16:M16"/>
    <mergeCell ref="K5:M5"/>
    <mergeCell ref="K8:M8"/>
    <mergeCell ref="K9:M9"/>
  </mergeCells>
  <phoneticPr fontId="3" type="noConversion"/>
  <pageMargins left="0.73" right="0.74803149606299213" top="0.56999999999999995" bottom="0.56999999999999995" header="0.51181102362204722" footer="0.51181102362204722"/>
  <pageSetup paperSize="8" scale="88" orientation="landscape" r:id="rId1"/>
  <headerFooter alignWithMargins="0"/>
  <ignoredErrors>
    <ignoredError sqref="E3:F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6"/>
  <sheetViews>
    <sheetView showGridLines="0" topLeftCell="A22" zoomScale="85" zoomScaleNormal="85" workbookViewId="0">
      <selection activeCell="E6" sqref="E6"/>
    </sheetView>
  </sheetViews>
  <sheetFormatPr defaultColWidth="9.08984375" defaultRowHeight="12.5" x14ac:dyDescent="0.25"/>
  <cols>
    <col min="1" max="1" width="9.08984375" style="1"/>
    <col min="2" max="2" width="32.453125" style="1" customWidth="1"/>
    <col min="3" max="3" width="5.08984375" style="1" customWidth="1"/>
    <col min="4" max="4" width="39" style="1" customWidth="1"/>
    <col min="5" max="6" width="9.54296875" style="1" customWidth="1"/>
    <col min="7" max="7" width="5.453125" style="1" customWidth="1"/>
    <col min="8" max="9" width="9.54296875" style="1" customWidth="1"/>
    <col min="10" max="10" width="5.453125" style="1" customWidth="1"/>
    <col min="11" max="11" width="63.453125" style="1" customWidth="1"/>
    <col min="12" max="16384" width="9.08984375" style="1"/>
  </cols>
  <sheetData>
    <row r="1" spans="1:13" ht="14.5" x14ac:dyDescent="0.35">
      <c r="A1" s="36"/>
      <c r="B1" s="56">
        <f>Declaration!C3</f>
        <v>0</v>
      </c>
      <c r="C1" s="36"/>
      <c r="D1" s="36"/>
      <c r="E1" s="36"/>
      <c r="F1" s="36"/>
      <c r="G1" s="36"/>
      <c r="H1" s="36"/>
      <c r="I1" s="36"/>
      <c r="J1" s="36"/>
      <c r="K1" s="36"/>
    </row>
    <row r="2" spans="1:13" ht="14.5" x14ac:dyDescent="0.35">
      <c r="A2" s="36"/>
      <c r="B2" s="56"/>
      <c r="C2" s="36"/>
      <c r="D2" s="36"/>
      <c r="E2" s="36"/>
      <c r="F2" s="36"/>
      <c r="G2" s="36"/>
      <c r="H2" s="35"/>
      <c r="I2" s="35"/>
      <c r="J2" s="35"/>
    </row>
    <row r="3" spans="1:13" ht="45.15" customHeight="1" x14ac:dyDescent="0.35">
      <c r="A3" s="36"/>
      <c r="B3" s="39" t="s">
        <v>50</v>
      </c>
      <c r="C3" s="36"/>
      <c r="D3" s="36"/>
      <c r="E3" s="149" t="str">
        <f>Income!E2</f>
        <v>SPF Forecast 
2024-25</v>
      </c>
      <c r="F3" s="150" t="str">
        <f>Income!F2</f>
        <v>FFU Forecast 
2024-25</v>
      </c>
      <c r="G3" s="42"/>
      <c r="H3" s="149" t="str">
        <f>SOCIE!F3</f>
        <v>Variance</v>
      </c>
      <c r="I3" s="150" t="str">
        <f>SOCIE!G3</f>
        <v>Variance</v>
      </c>
      <c r="J3" s="42"/>
      <c r="K3" s="148" t="s">
        <v>132</v>
      </c>
      <c r="L3" s="42"/>
      <c r="M3" s="42"/>
    </row>
    <row r="4" spans="1:13" ht="14.5" x14ac:dyDescent="0.35">
      <c r="A4" s="36"/>
      <c r="B4" s="36"/>
      <c r="C4" s="36"/>
      <c r="D4" s="36"/>
      <c r="E4" s="151" t="s">
        <v>39</v>
      </c>
      <c r="F4" s="153" t="s">
        <v>39</v>
      </c>
      <c r="G4" s="43"/>
      <c r="H4" s="154" t="s">
        <v>40</v>
      </c>
      <c r="I4" s="221" t="s">
        <v>41</v>
      </c>
      <c r="J4" s="140"/>
      <c r="K4" s="156"/>
      <c r="L4" s="140"/>
      <c r="M4" s="140"/>
    </row>
    <row r="5" spans="1:13" ht="14.5" x14ac:dyDescent="0.35">
      <c r="B5" s="41" t="s">
        <v>133</v>
      </c>
      <c r="C5" s="36"/>
      <c r="D5" s="36"/>
      <c r="E5" s="36"/>
      <c r="F5" s="36"/>
      <c r="G5" s="36"/>
      <c r="H5" s="36"/>
      <c r="I5" s="36"/>
      <c r="J5" s="36"/>
      <c r="K5" s="138"/>
      <c r="L5" s="138"/>
      <c r="M5" s="138"/>
    </row>
    <row r="6" spans="1:13" ht="15" customHeight="1" x14ac:dyDescent="0.35">
      <c r="A6" s="39">
        <v>1</v>
      </c>
      <c r="B6" s="37" t="s">
        <v>134</v>
      </c>
      <c r="C6" s="37"/>
      <c r="D6" s="37"/>
      <c r="E6" s="88"/>
      <c r="F6" s="82">
        <v>0</v>
      </c>
      <c r="G6" s="36"/>
      <c r="H6" s="57" t="str">
        <f t="shared" ref="H6:H14" si="0">IF(E6=0,"",(F6-E6)/E6)</f>
        <v/>
      </c>
      <c r="I6" s="225">
        <f>F6-E6</f>
        <v>0</v>
      </c>
      <c r="J6" s="57"/>
      <c r="K6" s="139"/>
      <c r="L6" s="139"/>
      <c r="M6" s="139"/>
    </row>
    <row r="7" spans="1:13" ht="14.5" x14ac:dyDescent="0.35">
      <c r="A7" s="39">
        <v>2</v>
      </c>
      <c r="B7" s="37" t="s">
        <v>135</v>
      </c>
      <c r="C7" s="37"/>
      <c r="D7" s="37"/>
      <c r="E7" s="88"/>
      <c r="F7" s="82">
        <v>0</v>
      </c>
      <c r="G7" s="36"/>
      <c r="H7" s="57" t="str">
        <f t="shared" si="0"/>
        <v/>
      </c>
      <c r="I7" s="225">
        <f t="shared" ref="I7:I53" si="1">F7-E7</f>
        <v>0</v>
      </c>
      <c r="J7" s="57"/>
      <c r="K7" s="138"/>
      <c r="L7" s="138"/>
      <c r="M7" s="138"/>
    </row>
    <row r="8" spans="1:13" ht="14.5" x14ac:dyDescent="0.35">
      <c r="A8" s="39">
        <v>3</v>
      </c>
      <c r="B8" s="37" t="s">
        <v>45</v>
      </c>
      <c r="C8" s="37"/>
      <c r="D8" s="37"/>
      <c r="E8" s="88"/>
      <c r="F8" s="82">
        <v>0</v>
      </c>
      <c r="G8" s="36"/>
      <c r="H8" s="57" t="str">
        <f t="shared" si="0"/>
        <v/>
      </c>
      <c r="I8" s="225">
        <f t="shared" si="1"/>
        <v>0</v>
      </c>
      <c r="J8" s="57"/>
      <c r="K8" s="139"/>
      <c r="L8" s="139"/>
      <c r="M8" s="139"/>
    </row>
    <row r="9" spans="1:13" ht="14.5" x14ac:dyDescent="0.35">
      <c r="A9" s="39">
        <v>4</v>
      </c>
      <c r="B9" s="37" t="s">
        <v>136</v>
      </c>
      <c r="C9" s="37"/>
      <c r="D9" s="37"/>
      <c r="E9" s="88"/>
      <c r="F9" s="82">
        <v>0</v>
      </c>
      <c r="G9" s="36"/>
      <c r="H9" s="57" t="str">
        <f t="shared" si="0"/>
        <v/>
      </c>
      <c r="I9" s="225">
        <f t="shared" si="1"/>
        <v>0</v>
      </c>
      <c r="J9" s="57"/>
      <c r="K9" s="138"/>
      <c r="L9" s="138"/>
      <c r="M9" s="138"/>
    </row>
    <row r="10" spans="1:13" ht="14.5" x14ac:dyDescent="0.35">
      <c r="A10" s="39">
        <v>5</v>
      </c>
      <c r="B10" s="37" t="s">
        <v>137</v>
      </c>
      <c r="C10" s="37"/>
      <c r="D10" s="37"/>
      <c r="E10" s="88"/>
      <c r="F10" s="82">
        <v>0</v>
      </c>
      <c r="G10" s="36"/>
      <c r="H10" s="57" t="str">
        <f t="shared" si="0"/>
        <v/>
      </c>
      <c r="I10" s="225">
        <f t="shared" si="1"/>
        <v>0</v>
      </c>
      <c r="J10" s="57"/>
      <c r="K10" s="138"/>
      <c r="L10" s="138"/>
      <c r="M10" s="138"/>
    </row>
    <row r="11" spans="1:13" ht="14.5" x14ac:dyDescent="0.35">
      <c r="A11" s="39">
        <v>6</v>
      </c>
      <c r="B11" s="37" t="s">
        <v>138</v>
      </c>
      <c r="C11" s="37"/>
      <c r="D11" s="37"/>
      <c r="E11" s="88"/>
      <c r="F11" s="82">
        <v>0</v>
      </c>
      <c r="G11" s="36"/>
      <c r="H11" s="57" t="str">
        <f t="shared" si="0"/>
        <v/>
      </c>
      <c r="I11" s="225">
        <f t="shared" si="1"/>
        <v>0</v>
      </c>
      <c r="J11" s="57"/>
      <c r="K11" s="138"/>
      <c r="L11" s="138"/>
      <c r="M11" s="138"/>
    </row>
    <row r="12" spans="1:13" ht="14.5" x14ac:dyDescent="0.35">
      <c r="A12" s="39">
        <v>7</v>
      </c>
      <c r="B12" s="37" t="s">
        <v>117</v>
      </c>
      <c r="C12" s="37"/>
      <c r="D12" s="37"/>
      <c r="E12" s="88"/>
      <c r="F12" s="82">
        <v>0</v>
      </c>
      <c r="G12" s="36"/>
      <c r="H12" s="57" t="str">
        <f t="shared" si="0"/>
        <v/>
      </c>
      <c r="I12" s="225">
        <f t="shared" si="1"/>
        <v>0</v>
      </c>
      <c r="J12" s="57"/>
      <c r="K12" s="138"/>
      <c r="L12" s="138"/>
      <c r="M12" s="138"/>
    </row>
    <row r="13" spans="1:13" ht="14.5" x14ac:dyDescent="0.35">
      <c r="A13" s="39">
        <v>8</v>
      </c>
      <c r="B13" s="37" t="s">
        <v>139</v>
      </c>
      <c r="C13" s="37"/>
      <c r="D13" s="37"/>
      <c r="E13" s="88"/>
      <c r="F13" s="82">
        <v>0</v>
      </c>
      <c r="G13" s="36"/>
      <c r="H13" s="57" t="str">
        <f t="shared" si="0"/>
        <v/>
      </c>
      <c r="I13" s="225">
        <f t="shared" si="1"/>
        <v>0</v>
      </c>
      <c r="J13" s="57"/>
      <c r="K13" s="138"/>
      <c r="L13" s="138"/>
      <c r="M13" s="138"/>
    </row>
    <row r="14" spans="1:13" ht="14.5" x14ac:dyDescent="0.35">
      <c r="A14" s="39">
        <v>9</v>
      </c>
      <c r="B14" s="37" t="s">
        <v>140</v>
      </c>
      <c r="C14" s="37"/>
      <c r="D14" s="37"/>
      <c r="E14" s="88"/>
      <c r="F14" s="82">
        <v>0</v>
      </c>
      <c r="G14" s="36"/>
      <c r="H14" s="57" t="str">
        <f t="shared" si="0"/>
        <v/>
      </c>
      <c r="I14" s="225">
        <f t="shared" si="1"/>
        <v>0</v>
      </c>
      <c r="J14" s="57"/>
      <c r="K14" s="138"/>
      <c r="L14" s="138"/>
      <c r="M14" s="138"/>
    </row>
    <row r="15" spans="1:13" ht="14.5" x14ac:dyDescent="0.35">
      <c r="A15" s="39"/>
      <c r="B15" s="58" t="s">
        <v>141</v>
      </c>
      <c r="C15" s="58"/>
      <c r="D15" s="58"/>
      <c r="E15" s="83">
        <f>SUM(E6:E14)</f>
        <v>0</v>
      </c>
      <c r="F15" s="83">
        <f>SUM(F6:F14)</f>
        <v>0</v>
      </c>
      <c r="G15" s="36"/>
      <c r="H15" s="57"/>
      <c r="I15" s="225"/>
      <c r="J15" s="57"/>
      <c r="K15" s="138"/>
      <c r="L15" s="138"/>
      <c r="M15" s="138"/>
    </row>
    <row r="16" spans="1:13" ht="15" thickBot="1" x14ac:dyDescent="0.4">
      <c r="A16" s="37"/>
      <c r="B16" s="37"/>
      <c r="C16" s="37"/>
      <c r="D16" s="37"/>
      <c r="E16" s="84"/>
      <c r="F16" s="84"/>
      <c r="G16" s="36"/>
      <c r="H16" s="57"/>
      <c r="I16" s="225"/>
      <c r="J16" s="57"/>
      <c r="K16" s="138"/>
      <c r="L16" s="138"/>
      <c r="M16" s="138"/>
    </row>
    <row r="17" spans="1:13" ht="14.5" x14ac:dyDescent="0.35">
      <c r="A17" s="37"/>
      <c r="B17" s="116" t="s">
        <v>142</v>
      </c>
      <c r="C17" s="107"/>
      <c r="D17" s="107"/>
      <c r="E17" s="108"/>
      <c r="F17" s="108"/>
      <c r="G17" s="109"/>
      <c r="H17" s="57"/>
      <c r="I17" s="225"/>
      <c r="J17" s="57"/>
      <c r="K17" s="138"/>
      <c r="L17" s="138"/>
      <c r="M17" s="138"/>
    </row>
    <row r="18" spans="1:13" ht="41.4" customHeight="1" x14ac:dyDescent="0.35">
      <c r="A18" s="37"/>
      <c r="B18" s="110" t="s">
        <v>143</v>
      </c>
      <c r="C18" s="37"/>
      <c r="D18" s="37"/>
      <c r="E18" s="88"/>
      <c r="F18" s="117">
        <v>0</v>
      </c>
      <c r="G18" s="111"/>
      <c r="H18" s="57" t="str">
        <f t="shared" ref="H18:H27" si="2">IF(E18=0,"",(F18-E18)/E18)</f>
        <v/>
      </c>
      <c r="I18" s="225">
        <f t="shared" si="1"/>
        <v>0</v>
      </c>
      <c r="J18" s="57"/>
      <c r="K18" s="139"/>
      <c r="L18" s="139"/>
      <c r="M18" s="139"/>
    </row>
    <row r="19" spans="1:13" ht="25.5" customHeight="1" x14ac:dyDescent="0.35">
      <c r="A19" s="37"/>
      <c r="B19" s="110" t="s">
        <v>144</v>
      </c>
      <c r="C19" s="37"/>
      <c r="D19" s="37"/>
      <c r="E19" s="88"/>
      <c r="F19" s="117">
        <v>0</v>
      </c>
      <c r="G19" s="111"/>
      <c r="H19" s="57" t="str">
        <f t="shared" si="2"/>
        <v/>
      </c>
      <c r="I19" s="225">
        <f t="shared" si="1"/>
        <v>0</v>
      </c>
      <c r="J19" s="57"/>
      <c r="K19" s="139"/>
      <c r="L19" s="139"/>
      <c r="M19" s="139"/>
    </row>
    <row r="20" spans="1:13" ht="25.5" customHeight="1" x14ac:dyDescent="0.35">
      <c r="A20" s="37"/>
      <c r="B20" s="110" t="s">
        <v>145</v>
      </c>
      <c r="C20" s="37"/>
      <c r="D20" s="37"/>
      <c r="E20" s="88"/>
      <c r="F20" s="117">
        <v>0</v>
      </c>
      <c r="G20" s="111"/>
      <c r="H20" s="57"/>
      <c r="I20" s="225">
        <f t="shared" si="1"/>
        <v>0</v>
      </c>
      <c r="J20" s="57"/>
      <c r="K20" s="139"/>
      <c r="L20" s="139"/>
      <c r="M20" s="139"/>
    </row>
    <row r="21" spans="1:13" ht="25.5" customHeight="1" x14ac:dyDescent="0.35">
      <c r="A21" s="37"/>
      <c r="B21" s="110" t="s">
        <v>146</v>
      </c>
      <c r="C21" s="37"/>
      <c r="D21" s="37"/>
      <c r="E21" s="88"/>
      <c r="F21" s="117">
        <v>0</v>
      </c>
      <c r="G21" s="111"/>
      <c r="H21" s="57"/>
      <c r="I21" s="225">
        <f t="shared" si="1"/>
        <v>0</v>
      </c>
      <c r="J21" s="57"/>
      <c r="K21" s="139"/>
      <c r="L21" s="139"/>
      <c r="M21" s="139"/>
    </row>
    <row r="22" spans="1:13" ht="25.5" customHeight="1" x14ac:dyDescent="0.35">
      <c r="A22" s="37"/>
      <c r="B22" s="110" t="s">
        <v>147</v>
      </c>
      <c r="C22" s="37"/>
      <c r="D22" s="37"/>
      <c r="E22" s="88"/>
      <c r="F22" s="117">
        <v>0</v>
      </c>
      <c r="G22" s="111"/>
      <c r="H22" s="57"/>
      <c r="I22" s="225">
        <f t="shared" si="1"/>
        <v>0</v>
      </c>
      <c r="J22" s="57"/>
      <c r="K22" s="139"/>
      <c r="L22" s="139"/>
      <c r="M22" s="139"/>
    </row>
    <row r="23" spans="1:13" ht="25.5" customHeight="1" x14ac:dyDescent="0.35">
      <c r="A23" s="37"/>
      <c r="B23" s="110" t="s">
        <v>148</v>
      </c>
      <c r="C23" s="37"/>
      <c r="D23" s="37"/>
      <c r="E23" s="88"/>
      <c r="F23" s="117">
        <v>0</v>
      </c>
      <c r="G23" s="111"/>
      <c r="H23" s="57"/>
      <c r="I23" s="225">
        <f t="shared" si="1"/>
        <v>0</v>
      </c>
      <c r="J23" s="57"/>
      <c r="K23" s="139"/>
      <c r="L23" s="139"/>
      <c r="M23" s="139"/>
    </row>
    <row r="24" spans="1:13" ht="25.5" customHeight="1" x14ac:dyDescent="0.35">
      <c r="A24" s="37"/>
      <c r="B24" s="110" t="s">
        <v>149</v>
      </c>
      <c r="C24" s="37"/>
      <c r="D24" s="37"/>
      <c r="E24" s="88"/>
      <c r="F24" s="117">
        <v>0</v>
      </c>
      <c r="G24" s="111"/>
      <c r="H24" s="57"/>
      <c r="I24" s="225">
        <f t="shared" si="1"/>
        <v>0</v>
      </c>
      <c r="J24" s="57"/>
      <c r="K24" s="139"/>
      <c r="L24" s="139"/>
      <c r="M24" s="139"/>
    </row>
    <row r="25" spans="1:13" ht="32.25" customHeight="1" x14ac:dyDescent="0.35">
      <c r="A25" s="37"/>
      <c r="B25" s="110" t="s">
        <v>150</v>
      </c>
      <c r="C25" s="37"/>
      <c r="D25" s="37"/>
      <c r="E25" s="88"/>
      <c r="F25" s="117">
        <v>0</v>
      </c>
      <c r="G25" s="111"/>
      <c r="H25" s="57" t="str">
        <f t="shared" si="2"/>
        <v/>
      </c>
      <c r="I25" s="225">
        <f t="shared" si="1"/>
        <v>0</v>
      </c>
      <c r="J25" s="57"/>
      <c r="K25" s="139"/>
      <c r="L25" s="139"/>
      <c r="M25" s="139"/>
    </row>
    <row r="26" spans="1:13" ht="32.25" customHeight="1" x14ac:dyDescent="0.35">
      <c r="A26" s="37"/>
      <c r="B26" s="110" t="s">
        <v>151</v>
      </c>
      <c r="C26" s="37"/>
      <c r="D26" s="37"/>
      <c r="E26" s="88"/>
      <c r="F26" s="117">
        <v>0</v>
      </c>
      <c r="G26" s="111"/>
      <c r="H26" s="57"/>
      <c r="I26" s="225">
        <f t="shared" si="1"/>
        <v>0</v>
      </c>
      <c r="J26" s="57"/>
      <c r="K26" s="139"/>
      <c r="L26" s="139"/>
      <c r="M26" s="139"/>
    </row>
    <row r="27" spans="1:13" ht="25.5" customHeight="1" x14ac:dyDescent="0.35">
      <c r="A27" s="37"/>
      <c r="B27" s="110" t="s">
        <v>152</v>
      </c>
      <c r="C27" s="37"/>
      <c r="D27" s="37"/>
      <c r="E27" s="88"/>
      <c r="F27" s="117">
        <v>0</v>
      </c>
      <c r="G27" s="111"/>
      <c r="H27" s="57" t="str">
        <f t="shared" si="2"/>
        <v/>
      </c>
      <c r="I27" s="225">
        <f t="shared" si="1"/>
        <v>0</v>
      </c>
      <c r="J27" s="57"/>
      <c r="K27" s="139"/>
      <c r="L27" s="139"/>
      <c r="M27" s="139"/>
    </row>
    <row r="28" spans="1:13" ht="14.5" x14ac:dyDescent="0.35">
      <c r="A28" s="37"/>
      <c r="B28" s="112" t="s">
        <v>141</v>
      </c>
      <c r="C28" s="37"/>
      <c r="D28" s="37"/>
      <c r="E28" s="125">
        <f>SUM(E18:E27)</f>
        <v>0</v>
      </c>
      <c r="F28" s="125">
        <f>SUM(F18:F27)</f>
        <v>0</v>
      </c>
      <c r="G28" s="111"/>
      <c r="H28" s="57"/>
      <c r="I28" s="225">
        <f t="shared" si="1"/>
        <v>0</v>
      </c>
      <c r="J28" s="57"/>
      <c r="K28" s="138"/>
      <c r="L28" s="138"/>
      <c r="M28" s="138"/>
    </row>
    <row r="29" spans="1:13" ht="15" thickBot="1" x14ac:dyDescent="0.4">
      <c r="A29" s="37"/>
      <c r="B29" s="113"/>
      <c r="C29" s="114"/>
      <c r="D29" s="114"/>
      <c r="E29" s="288"/>
      <c r="F29" s="301" t="str">
        <f>IF(F15=F28,"","This total must match the total staff costs total above")</f>
        <v/>
      </c>
      <c r="G29" s="115"/>
      <c r="H29" s="57"/>
      <c r="I29" s="225"/>
      <c r="J29" s="57"/>
      <c r="K29" s="138"/>
      <c r="L29" s="138"/>
      <c r="M29" s="138"/>
    </row>
    <row r="30" spans="1:13" ht="14.5" x14ac:dyDescent="0.35">
      <c r="A30" s="37"/>
      <c r="B30" s="37"/>
      <c r="C30" s="37"/>
      <c r="D30" s="37"/>
      <c r="E30" s="84"/>
      <c r="F30" s="84"/>
      <c r="G30" s="36"/>
      <c r="H30" s="57"/>
      <c r="I30" s="225"/>
      <c r="J30" s="57"/>
      <c r="K30" s="138"/>
      <c r="L30" s="138"/>
      <c r="M30" s="138"/>
    </row>
    <row r="31" spans="1:13" ht="14.5" x14ac:dyDescent="0.35">
      <c r="B31" s="39" t="s">
        <v>52</v>
      </c>
      <c r="C31" s="39"/>
      <c r="D31" s="39"/>
      <c r="E31" s="88">
        <v>0</v>
      </c>
      <c r="F31" s="82">
        <v>0</v>
      </c>
      <c r="G31" s="36"/>
      <c r="H31" s="57" t="str">
        <f>IF(E31=0,"",(F31-E31)/E31)</f>
        <v/>
      </c>
      <c r="I31" s="225">
        <f t="shared" si="1"/>
        <v>0</v>
      </c>
      <c r="J31" s="57"/>
      <c r="K31" s="138"/>
      <c r="L31" s="138"/>
      <c r="M31" s="138"/>
    </row>
    <row r="32" spans="1:13" ht="14.5" x14ac:dyDescent="0.35">
      <c r="B32" s="37"/>
      <c r="C32" s="37"/>
      <c r="D32" s="37"/>
      <c r="E32" s="84"/>
      <c r="F32" s="84"/>
      <c r="G32" s="36"/>
      <c r="H32" s="36"/>
      <c r="I32" s="225"/>
      <c r="J32" s="36"/>
      <c r="K32" s="138"/>
      <c r="L32" s="138"/>
      <c r="M32" s="138"/>
    </row>
    <row r="33" spans="1:13" ht="14.5" x14ac:dyDescent="0.35">
      <c r="B33" s="39" t="s">
        <v>153</v>
      </c>
      <c r="C33" s="37"/>
      <c r="D33" s="37"/>
      <c r="E33" s="84"/>
      <c r="F33" s="84"/>
      <c r="G33" s="36"/>
      <c r="H33" s="36"/>
      <c r="I33" s="225"/>
      <c r="J33" s="36"/>
      <c r="K33" s="138"/>
      <c r="L33" s="138"/>
      <c r="M33" s="138"/>
    </row>
    <row r="34" spans="1:13" ht="25.5" customHeight="1" x14ac:dyDescent="0.35">
      <c r="A34" s="39">
        <v>1</v>
      </c>
      <c r="B34" s="37" t="s">
        <v>53</v>
      </c>
      <c r="C34" s="37" t="s">
        <v>106</v>
      </c>
      <c r="D34" s="37" t="s">
        <v>134</v>
      </c>
      <c r="E34" s="88"/>
      <c r="F34" s="82">
        <v>0</v>
      </c>
      <c r="G34" s="36"/>
      <c r="H34" s="57" t="str">
        <f t="shared" ref="H34:H46" si="3">IF(E34=0,"",(F34-E34)/E34)</f>
        <v/>
      </c>
      <c r="I34" s="225">
        <f t="shared" si="1"/>
        <v>0</v>
      </c>
      <c r="J34" s="57"/>
      <c r="K34" s="139"/>
      <c r="L34" s="139"/>
      <c r="M34" s="139"/>
    </row>
    <row r="35" spans="1:13" ht="14.5" x14ac:dyDescent="0.35">
      <c r="A35" s="39"/>
      <c r="B35" s="37"/>
      <c r="C35" s="37" t="s">
        <v>75</v>
      </c>
      <c r="D35" s="37" t="s">
        <v>135</v>
      </c>
      <c r="E35" s="88"/>
      <c r="F35" s="82">
        <v>0</v>
      </c>
      <c r="G35" s="36"/>
      <c r="H35" s="57" t="str">
        <f t="shared" si="3"/>
        <v/>
      </c>
      <c r="I35" s="225">
        <f t="shared" si="1"/>
        <v>0</v>
      </c>
      <c r="J35" s="57"/>
      <c r="K35" s="138"/>
      <c r="L35" s="138"/>
      <c r="M35" s="138"/>
    </row>
    <row r="36" spans="1:13" ht="14.5" x14ac:dyDescent="0.35">
      <c r="A36" s="39"/>
      <c r="B36" s="37"/>
      <c r="C36" s="37" t="s">
        <v>77</v>
      </c>
      <c r="D36" s="37" t="s">
        <v>45</v>
      </c>
      <c r="E36" s="88"/>
      <c r="F36" s="82">
        <v>0</v>
      </c>
      <c r="G36" s="36"/>
      <c r="H36" s="57" t="str">
        <f t="shared" si="3"/>
        <v/>
      </c>
      <c r="I36" s="225">
        <f t="shared" si="1"/>
        <v>0</v>
      </c>
      <c r="J36" s="57"/>
      <c r="K36" s="139"/>
      <c r="L36" s="139"/>
      <c r="M36" s="139"/>
    </row>
    <row r="37" spans="1:13" ht="14.5" x14ac:dyDescent="0.35">
      <c r="A37" s="39"/>
      <c r="B37" s="37"/>
      <c r="C37" s="37" t="s">
        <v>79</v>
      </c>
      <c r="D37" s="37" t="s">
        <v>136</v>
      </c>
      <c r="E37" s="88"/>
      <c r="F37" s="82">
        <v>0</v>
      </c>
      <c r="G37" s="36"/>
      <c r="H37" s="57" t="str">
        <f t="shared" si="3"/>
        <v/>
      </c>
      <c r="I37" s="225">
        <f t="shared" si="1"/>
        <v>0</v>
      </c>
      <c r="J37" s="57"/>
      <c r="K37" s="138"/>
      <c r="L37" s="138"/>
      <c r="M37" s="138"/>
    </row>
    <row r="38" spans="1:13" ht="14.5" x14ac:dyDescent="0.35">
      <c r="A38" s="39"/>
      <c r="B38" s="37"/>
      <c r="C38" s="37" t="s">
        <v>81</v>
      </c>
      <c r="D38" s="37" t="s">
        <v>154</v>
      </c>
      <c r="E38" s="88"/>
      <c r="F38" s="82">
        <v>0</v>
      </c>
      <c r="G38" s="36"/>
      <c r="H38" s="57" t="str">
        <f t="shared" si="3"/>
        <v/>
      </c>
      <c r="I38" s="225">
        <f t="shared" si="1"/>
        <v>0</v>
      </c>
      <c r="J38" s="57"/>
      <c r="K38" s="138"/>
      <c r="L38" s="138"/>
      <c r="M38" s="138"/>
    </row>
    <row r="39" spans="1:13" ht="14.5" x14ac:dyDescent="0.35">
      <c r="A39" s="39"/>
      <c r="B39" s="37"/>
      <c r="C39" s="37" t="s">
        <v>83</v>
      </c>
      <c r="D39" s="37" t="s">
        <v>137</v>
      </c>
      <c r="E39" s="88">
        <f>SUM(E40:E42)</f>
        <v>0</v>
      </c>
      <c r="F39" s="88">
        <f>SUM(F40:F42)</f>
        <v>0</v>
      </c>
      <c r="G39" s="36"/>
      <c r="H39" s="57" t="str">
        <f t="shared" si="3"/>
        <v/>
      </c>
      <c r="I39" s="225">
        <f t="shared" si="1"/>
        <v>0</v>
      </c>
      <c r="J39" s="57"/>
      <c r="K39" s="138"/>
      <c r="L39" s="138"/>
      <c r="M39" s="138"/>
    </row>
    <row r="40" spans="1:13" ht="14.5" x14ac:dyDescent="0.35">
      <c r="A40" s="39"/>
      <c r="B40" s="37"/>
      <c r="C40" s="59" t="s">
        <v>155</v>
      </c>
      <c r="D40" s="59" t="s">
        <v>156</v>
      </c>
      <c r="E40" s="88"/>
      <c r="F40" s="82">
        <v>0</v>
      </c>
      <c r="G40" s="36"/>
      <c r="H40" s="57" t="str">
        <f t="shared" si="3"/>
        <v/>
      </c>
      <c r="I40" s="225">
        <f t="shared" si="1"/>
        <v>0</v>
      </c>
      <c r="J40" s="57"/>
      <c r="K40" s="138"/>
      <c r="L40" s="138"/>
      <c r="M40" s="138"/>
    </row>
    <row r="41" spans="1:13" ht="14.5" x14ac:dyDescent="0.35">
      <c r="A41" s="39"/>
      <c r="B41" s="37"/>
      <c r="C41" s="59" t="s">
        <v>157</v>
      </c>
      <c r="D41" s="59" t="s">
        <v>158</v>
      </c>
      <c r="E41" s="88"/>
      <c r="F41" s="82">
        <v>0</v>
      </c>
      <c r="G41" s="36"/>
      <c r="H41" s="57" t="str">
        <f t="shared" si="3"/>
        <v/>
      </c>
      <c r="I41" s="225">
        <f t="shared" si="1"/>
        <v>0</v>
      </c>
      <c r="J41" s="57"/>
      <c r="K41" s="138"/>
      <c r="L41" s="138"/>
      <c r="M41" s="138"/>
    </row>
    <row r="42" spans="1:13" ht="14.5" x14ac:dyDescent="0.35">
      <c r="A42" s="39"/>
      <c r="B42" s="37"/>
      <c r="C42" s="59" t="s">
        <v>159</v>
      </c>
      <c r="D42" s="59" t="s">
        <v>90</v>
      </c>
      <c r="E42" s="88"/>
      <c r="F42" s="82">
        <v>0</v>
      </c>
      <c r="G42" s="36"/>
      <c r="H42" s="57" t="str">
        <f t="shared" si="3"/>
        <v/>
      </c>
      <c r="I42" s="225">
        <f t="shared" si="1"/>
        <v>0</v>
      </c>
      <c r="J42" s="57"/>
      <c r="K42" s="138"/>
      <c r="L42" s="138"/>
      <c r="M42" s="138"/>
    </row>
    <row r="43" spans="1:13" ht="14.5" x14ac:dyDescent="0.35">
      <c r="A43" s="39"/>
      <c r="B43" s="37"/>
      <c r="C43" s="37" t="s">
        <v>85</v>
      </c>
      <c r="D43" s="37" t="s">
        <v>160</v>
      </c>
      <c r="E43" s="88"/>
      <c r="F43" s="82">
        <v>0</v>
      </c>
      <c r="G43" s="36"/>
      <c r="H43" s="57" t="str">
        <f t="shared" si="3"/>
        <v/>
      </c>
      <c r="I43" s="225">
        <f t="shared" si="1"/>
        <v>0</v>
      </c>
      <c r="J43" s="57"/>
      <c r="K43" s="138"/>
      <c r="L43" s="138"/>
      <c r="M43" s="138"/>
    </row>
    <row r="44" spans="1:13" ht="14.5" x14ac:dyDescent="0.35">
      <c r="A44" s="39"/>
      <c r="B44" s="37"/>
      <c r="C44" s="37" t="s">
        <v>87</v>
      </c>
      <c r="D44" s="37" t="s">
        <v>117</v>
      </c>
      <c r="E44" s="88"/>
      <c r="F44" s="82">
        <v>0</v>
      </c>
      <c r="G44" s="36"/>
      <c r="H44" s="57" t="str">
        <f t="shared" si="3"/>
        <v/>
      </c>
      <c r="I44" s="225">
        <f t="shared" si="1"/>
        <v>0</v>
      </c>
      <c r="J44" s="57"/>
      <c r="K44" s="138"/>
      <c r="L44" s="138"/>
      <c r="M44" s="138"/>
    </row>
    <row r="45" spans="1:13" ht="14.5" x14ac:dyDescent="0.35">
      <c r="A45" s="39"/>
      <c r="B45" s="37"/>
      <c r="C45" s="37" t="s">
        <v>89</v>
      </c>
      <c r="D45" s="37" t="s">
        <v>90</v>
      </c>
      <c r="E45" s="88"/>
      <c r="F45" s="82">
        <v>0</v>
      </c>
      <c r="G45" s="36"/>
      <c r="H45" s="57" t="str">
        <f t="shared" si="3"/>
        <v/>
      </c>
      <c r="I45" s="225">
        <f t="shared" si="1"/>
        <v>0</v>
      </c>
      <c r="J45" s="57"/>
      <c r="K45" s="138"/>
      <c r="L45" s="138"/>
      <c r="M45" s="138"/>
    </row>
    <row r="46" spans="1:13" ht="14.5" x14ac:dyDescent="0.35">
      <c r="A46" s="39"/>
      <c r="B46" s="37"/>
      <c r="C46" s="37" t="s">
        <v>161</v>
      </c>
      <c r="D46" s="37" t="s">
        <v>162</v>
      </c>
      <c r="E46" s="88"/>
      <c r="F46" s="82">
        <v>0</v>
      </c>
      <c r="G46" s="36"/>
      <c r="H46" s="57" t="str">
        <f t="shared" si="3"/>
        <v/>
      </c>
      <c r="I46" s="225">
        <f t="shared" si="1"/>
        <v>0</v>
      </c>
      <c r="J46" s="57"/>
      <c r="K46" s="138"/>
      <c r="L46" s="138"/>
      <c r="M46" s="138"/>
    </row>
    <row r="47" spans="1:13" ht="14.5" x14ac:dyDescent="0.35">
      <c r="A47" s="39"/>
      <c r="B47" s="39" t="s">
        <v>163</v>
      </c>
      <c r="C47" s="37"/>
      <c r="D47" s="37"/>
      <c r="E47" s="83">
        <f>E34+E35+E36+E37+E38+E39+E43+E44+E45+E46</f>
        <v>0</v>
      </c>
      <c r="F47" s="83">
        <f>F34+F35+F36+F37+F38+F39+F43+F44+F45+F46</f>
        <v>0</v>
      </c>
      <c r="G47" s="41"/>
      <c r="H47" s="60"/>
      <c r="I47" s="225"/>
      <c r="J47" s="60"/>
      <c r="K47" s="138"/>
      <c r="L47" s="138"/>
      <c r="M47" s="138"/>
    </row>
    <row r="48" spans="1:13" ht="14.5" x14ac:dyDescent="0.35">
      <c r="A48" s="37"/>
      <c r="B48" s="37"/>
      <c r="C48" s="37"/>
      <c r="D48" s="37"/>
      <c r="E48" s="84"/>
      <c r="F48" s="84"/>
      <c r="G48" s="36"/>
      <c r="H48" s="57"/>
      <c r="I48" s="225"/>
      <c r="J48" s="57"/>
      <c r="K48" s="138"/>
      <c r="L48" s="138"/>
      <c r="M48" s="138"/>
    </row>
    <row r="49" spans="1:13" ht="14.5" x14ac:dyDescent="0.35">
      <c r="A49" s="39">
        <v>2</v>
      </c>
      <c r="B49" s="39" t="s">
        <v>164</v>
      </c>
      <c r="C49" s="37"/>
      <c r="D49" s="37"/>
      <c r="E49" s="88"/>
      <c r="F49" s="89">
        <v>0</v>
      </c>
      <c r="G49" s="41"/>
      <c r="H49" s="60" t="str">
        <f>IF(E49=0,"",(F49-E49)/E49)</f>
        <v/>
      </c>
      <c r="I49" s="225">
        <f t="shared" si="1"/>
        <v>0</v>
      </c>
      <c r="J49" s="60"/>
      <c r="K49" s="138"/>
      <c r="L49" s="138"/>
      <c r="M49" s="138"/>
    </row>
    <row r="50" spans="1:13" ht="14.5" x14ac:dyDescent="0.35">
      <c r="A50" s="37"/>
      <c r="B50" s="39"/>
      <c r="C50" s="39"/>
      <c r="D50" s="39"/>
      <c r="E50" s="84"/>
      <c r="F50" s="84"/>
      <c r="G50" s="36"/>
      <c r="H50" s="57"/>
      <c r="I50" s="225"/>
      <c r="J50" s="57"/>
      <c r="K50" s="138"/>
      <c r="L50" s="138"/>
      <c r="M50" s="138"/>
    </row>
    <row r="51" spans="1:13" ht="15" customHeight="1" x14ac:dyDescent="0.35">
      <c r="A51" s="39">
        <v>3</v>
      </c>
      <c r="B51" s="37" t="s">
        <v>55</v>
      </c>
      <c r="C51" s="37" t="s">
        <v>106</v>
      </c>
      <c r="D51" s="38" t="s">
        <v>165</v>
      </c>
      <c r="E51" s="88"/>
      <c r="F51" s="82">
        <v>0</v>
      </c>
      <c r="G51" s="36"/>
      <c r="H51" s="57" t="str">
        <f t="shared" ref="H51:H53" si="4">IF(E51=0,"",(F51-E51)/E51)</f>
        <v/>
      </c>
      <c r="I51" s="225">
        <f t="shared" si="1"/>
        <v>0</v>
      </c>
      <c r="J51" s="57"/>
      <c r="K51" s="138"/>
      <c r="L51" s="138"/>
      <c r="M51" s="138"/>
    </row>
    <row r="52" spans="1:13" ht="14.5" x14ac:dyDescent="0.35">
      <c r="A52" s="37"/>
      <c r="B52" s="37"/>
      <c r="C52" s="37" t="s">
        <v>75</v>
      </c>
      <c r="D52" s="37" t="s">
        <v>90</v>
      </c>
      <c r="E52" s="88"/>
      <c r="F52" s="82">
        <v>0</v>
      </c>
      <c r="G52" s="36"/>
      <c r="H52" s="57" t="str">
        <f t="shared" si="4"/>
        <v/>
      </c>
      <c r="I52" s="225">
        <f t="shared" si="1"/>
        <v>0</v>
      </c>
      <c r="J52" s="57"/>
      <c r="K52" s="138"/>
      <c r="L52" s="138"/>
      <c r="M52" s="138"/>
    </row>
    <row r="53" spans="1:13" ht="14.5" x14ac:dyDescent="0.35">
      <c r="A53" s="37"/>
      <c r="B53" s="37"/>
      <c r="C53" s="37" t="s">
        <v>77</v>
      </c>
      <c r="D53" s="37" t="s">
        <v>166</v>
      </c>
      <c r="E53" s="88"/>
      <c r="F53" s="82">
        <v>0</v>
      </c>
      <c r="G53" s="36"/>
      <c r="H53" s="57" t="str">
        <f t="shared" si="4"/>
        <v/>
      </c>
      <c r="I53" s="225">
        <f t="shared" si="1"/>
        <v>0</v>
      </c>
      <c r="J53" s="57"/>
      <c r="K53" s="138"/>
      <c r="L53" s="138"/>
      <c r="M53" s="138"/>
    </row>
    <row r="54" spans="1:13" ht="14.5" x14ac:dyDescent="0.35">
      <c r="A54" s="37"/>
      <c r="B54" s="39" t="s">
        <v>167</v>
      </c>
      <c r="C54" s="37"/>
      <c r="D54" s="37"/>
      <c r="E54" s="83">
        <f>SUM(E51:E53)</f>
        <v>0</v>
      </c>
      <c r="F54" s="83">
        <f>SUM(F51:F53)</f>
        <v>0</v>
      </c>
      <c r="G54" s="41"/>
      <c r="H54" s="60"/>
      <c r="I54" s="60"/>
      <c r="J54" s="60"/>
      <c r="K54" s="138"/>
      <c r="L54" s="138"/>
      <c r="M54" s="138"/>
    </row>
    <row r="55" spans="1:13" ht="14.5" x14ac:dyDescent="0.35">
      <c r="A55" s="36"/>
      <c r="B55" s="36"/>
      <c r="C55" s="36"/>
      <c r="D55" s="36"/>
      <c r="E55" s="62"/>
      <c r="F55" s="62"/>
      <c r="G55" s="36"/>
      <c r="H55" s="36"/>
      <c r="I55" s="36"/>
      <c r="J55" s="36"/>
      <c r="K55" s="61"/>
    </row>
    <row r="56" spans="1:13" ht="13" x14ac:dyDescent="0.3">
      <c r="K56" s="4"/>
    </row>
  </sheetData>
  <sheetProtection sheet="1" objects="1" scenarios="1"/>
  <phoneticPr fontId="3" type="noConversion"/>
  <pageMargins left="0.49" right="0.46" top="0.54" bottom="0.62" header="0.51181102362204722" footer="0.51181102362204722"/>
  <pageSetup paperSize="8" scale="90" orientation="landscape" r:id="rId1"/>
  <headerFooter alignWithMargins="0"/>
  <ignoredErrors>
    <ignoredError sqref="E4:F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topLeftCell="A3" zoomScaleNormal="100" zoomScaleSheetLayoutView="90" workbookViewId="0">
      <selection activeCell="E55" sqref="E55:E63"/>
    </sheetView>
  </sheetViews>
  <sheetFormatPr defaultColWidth="9.08984375" defaultRowHeight="13" x14ac:dyDescent="0.3"/>
  <cols>
    <col min="1" max="1" width="3.90625" style="126" customWidth="1"/>
    <col min="2" max="2" width="5.54296875" style="127" customWidth="1"/>
    <col min="3" max="3" width="57.453125" style="127" bestFit="1" customWidth="1"/>
    <col min="4" max="4" width="7.54296875" style="127" customWidth="1"/>
    <col min="5" max="6" width="11.54296875" style="127" customWidth="1"/>
    <col min="7" max="7" width="5.453125" style="127" customWidth="1"/>
    <col min="8" max="9" width="11.54296875" style="128" customWidth="1"/>
    <col min="10" max="10" width="6.08984375" style="128" customWidth="1"/>
    <col min="11" max="11" width="61.54296875" style="127" customWidth="1"/>
    <col min="12" max="16384" width="9.08984375" style="127"/>
  </cols>
  <sheetData>
    <row r="1" spans="1:13" ht="14.5" x14ac:dyDescent="0.35">
      <c r="K1" s="33"/>
    </row>
    <row r="2" spans="1:13" x14ac:dyDescent="0.3">
      <c r="A2" s="126">
        <f>Declaration!C3</f>
        <v>0</v>
      </c>
    </row>
    <row r="3" spans="1:13" ht="26" x14ac:dyDescent="0.3">
      <c r="E3" s="157" t="str">
        <f>SOCIE!C3</f>
        <v>SPF Forecast 
2024-25</v>
      </c>
      <c r="F3" s="158" t="str">
        <f>SOCIE!D3</f>
        <v>FFU Forecast 
2024-25</v>
      </c>
      <c r="G3" s="164"/>
      <c r="H3" s="149" t="str">
        <f>SOCIE!F3</f>
        <v>Variance</v>
      </c>
      <c r="I3" s="150" t="str">
        <f>SOCIE!G3</f>
        <v>Variance</v>
      </c>
      <c r="J3" s="42"/>
      <c r="K3" s="144" t="s">
        <v>132</v>
      </c>
      <c r="L3" s="52"/>
      <c r="M3" s="52"/>
    </row>
    <row r="4" spans="1:13" ht="14.5" x14ac:dyDescent="0.35">
      <c r="A4" s="126" t="s">
        <v>168</v>
      </c>
      <c r="E4" s="159" t="s">
        <v>39</v>
      </c>
      <c r="F4" s="160" t="s">
        <v>39</v>
      </c>
      <c r="G4" s="165"/>
      <c r="H4" s="161" t="s">
        <v>40</v>
      </c>
      <c r="I4" s="162" t="s">
        <v>41</v>
      </c>
      <c r="J4" s="141"/>
      <c r="K4" s="163"/>
      <c r="L4" s="141"/>
      <c r="M4" s="141"/>
    </row>
    <row r="6" spans="1:13" x14ac:dyDescent="0.3">
      <c r="A6" s="126">
        <v>1</v>
      </c>
      <c r="B6" s="126" t="s">
        <v>169</v>
      </c>
    </row>
    <row r="7" spans="1:13" ht="14.5" x14ac:dyDescent="0.35">
      <c r="B7" s="129" t="s">
        <v>106</v>
      </c>
      <c r="C7" s="127" t="s">
        <v>170</v>
      </c>
      <c r="E7" s="293">
        <f>+SOCIE!C41</f>
        <v>0</v>
      </c>
      <c r="F7" s="271">
        <f>+SOCIE!D41</f>
        <v>0</v>
      </c>
      <c r="G7" s="133"/>
      <c r="H7" s="64" t="str">
        <f>IF(E7=0,"",(F7-E7)/E7)</f>
        <v/>
      </c>
      <c r="I7" s="132">
        <f>F7-E7</f>
        <v>0</v>
      </c>
      <c r="J7" s="64"/>
      <c r="K7" s="130"/>
    </row>
    <row r="8" spans="1:13" ht="14.5" x14ac:dyDescent="0.35">
      <c r="E8" s="129"/>
      <c r="F8" s="129"/>
      <c r="H8" s="64"/>
      <c r="I8" s="132"/>
      <c r="J8" s="64"/>
      <c r="K8" s="130"/>
    </row>
    <row r="9" spans="1:13" ht="14.5" x14ac:dyDescent="0.35">
      <c r="A9" s="126">
        <v>2</v>
      </c>
      <c r="B9" s="126" t="s">
        <v>171</v>
      </c>
      <c r="E9" s="129"/>
      <c r="F9" s="129"/>
      <c r="H9" s="64"/>
      <c r="I9" s="132"/>
      <c r="J9" s="64"/>
      <c r="K9" s="130"/>
    </row>
    <row r="10" spans="1:13" ht="14.5" x14ac:dyDescent="0.35">
      <c r="B10" s="129" t="s">
        <v>106</v>
      </c>
      <c r="C10" s="127" t="s">
        <v>54</v>
      </c>
      <c r="E10" s="272"/>
      <c r="F10" s="273">
        <f>+SOCIE!D21</f>
        <v>0</v>
      </c>
      <c r="G10" s="132"/>
      <c r="H10" s="64" t="str">
        <f t="shared" ref="H10:H32" si="0">IF(E10=0,"",(F10-E10)/E10)</f>
        <v/>
      </c>
      <c r="I10" s="132">
        <f t="shared" ref="I10:I66" si="1">F10-E10</f>
        <v>0</v>
      </c>
      <c r="J10" s="64"/>
      <c r="K10" s="131"/>
    </row>
    <row r="11" spans="1:13" ht="14.5" x14ac:dyDescent="0.35">
      <c r="B11" s="129" t="s">
        <v>75</v>
      </c>
      <c r="C11" s="127" t="s">
        <v>172</v>
      </c>
      <c r="E11" s="88"/>
      <c r="F11" s="274">
        <v>0</v>
      </c>
      <c r="G11" s="134"/>
      <c r="H11" s="64" t="str">
        <f t="shared" si="0"/>
        <v/>
      </c>
      <c r="I11" s="132">
        <f t="shared" si="1"/>
        <v>0</v>
      </c>
      <c r="J11" s="64"/>
      <c r="K11" s="130"/>
    </row>
    <row r="12" spans="1:13" ht="14.5" x14ac:dyDescent="0.35">
      <c r="B12" s="129" t="s">
        <v>77</v>
      </c>
      <c r="C12" s="127" t="s">
        <v>173</v>
      </c>
      <c r="E12" s="88"/>
      <c r="F12" s="274">
        <v>0</v>
      </c>
      <c r="G12" s="134"/>
      <c r="H12" s="64" t="str">
        <f t="shared" si="0"/>
        <v/>
      </c>
      <c r="I12" s="132">
        <f t="shared" si="1"/>
        <v>0</v>
      </c>
      <c r="J12" s="64"/>
      <c r="K12" s="130"/>
    </row>
    <row r="13" spans="1:13" ht="14.5" x14ac:dyDescent="0.35">
      <c r="B13" s="129" t="s">
        <v>79</v>
      </c>
      <c r="C13" s="127" t="s">
        <v>174</v>
      </c>
      <c r="E13" s="88"/>
      <c r="F13" s="274">
        <v>0</v>
      </c>
      <c r="G13" s="134"/>
      <c r="H13" s="64" t="str">
        <f t="shared" si="0"/>
        <v/>
      </c>
      <c r="I13" s="132">
        <f t="shared" si="1"/>
        <v>0</v>
      </c>
      <c r="J13" s="64"/>
      <c r="K13" s="130"/>
    </row>
    <row r="14" spans="1:13" ht="14.5" x14ac:dyDescent="0.35">
      <c r="B14" s="129" t="s">
        <v>81</v>
      </c>
      <c r="C14" s="127" t="s">
        <v>175</v>
      </c>
      <c r="E14" s="88"/>
      <c r="F14" s="274">
        <v>0</v>
      </c>
      <c r="G14" s="134"/>
      <c r="H14" s="64" t="str">
        <f t="shared" si="0"/>
        <v/>
      </c>
      <c r="I14" s="132">
        <f t="shared" si="1"/>
        <v>0</v>
      </c>
      <c r="J14" s="64"/>
      <c r="K14" s="130"/>
    </row>
    <row r="15" spans="1:13" ht="14.5" x14ac:dyDescent="0.35">
      <c r="B15" s="129" t="s">
        <v>83</v>
      </c>
      <c r="C15" s="127" t="s">
        <v>176</v>
      </c>
      <c r="E15" s="88"/>
      <c r="F15" s="274">
        <v>0</v>
      </c>
      <c r="G15" s="134"/>
      <c r="H15" s="64" t="str">
        <f t="shared" si="0"/>
        <v/>
      </c>
      <c r="I15" s="132">
        <f t="shared" si="1"/>
        <v>0</v>
      </c>
      <c r="J15" s="64"/>
      <c r="K15" s="130"/>
    </row>
    <row r="16" spans="1:13" ht="14.5" x14ac:dyDescent="0.35">
      <c r="B16" s="129" t="s">
        <v>85</v>
      </c>
      <c r="C16" s="127" t="s">
        <v>177</v>
      </c>
      <c r="E16" s="88"/>
      <c r="F16" s="274">
        <v>0</v>
      </c>
      <c r="G16" s="134"/>
      <c r="H16" s="64" t="str">
        <f t="shared" si="0"/>
        <v/>
      </c>
      <c r="I16" s="132">
        <f t="shared" si="1"/>
        <v>0</v>
      </c>
      <c r="J16" s="64"/>
      <c r="K16" s="130"/>
    </row>
    <row r="17" spans="1:11" ht="14.5" x14ac:dyDescent="0.35">
      <c r="B17" s="129" t="s">
        <v>87</v>
      </c>
      <c r="C17" s="127" t="s">
        <v>178</v>
      </c>
      <c r="E17" s="88"/>
      <c r="F17" s="274">
        <v>0</v>
      </c>
      <c r="G17" s="134"/>
      <c r="H17" s="64" t="str">
        <f t="shared" si="0"/>
        <v/>
      </c>
      <c r="I17" s="132">
        <f t="shared" si="1"/>
        <v>0</v>
      </c>
      <c r="J17" s="64"/>
      <c r="K17" s="130"/>
    </row>
    <row r="18" spans="1:11" ht="14.5" x14ac:dyDescent="0.35">
      <c r="B18" s="129" t="s">
        <v>89</v>
      </c>
      <c r="C18" s="127" t="s">
        <v>179</v>
      </c>
      <c r="E18" s="88"/>
      <c r="F18" s="274">
        <v>0</v>
      </c>
      <c r="G18" s="134"/>
      <c r="H18" s="64" t="str">
        <f t="shared" si="0"/>
        <v/>
      </c>
      <c r="I18" s="132">
        <f t="shared" si="1"/>
        <v>0</v>
      </c>
      <c r="J18" s="64"/>
      <c r="K18" s="130"/>
    </row>
    <row r="19" spans="1:11" ht="14.5" x14ac:dyDescent="0.35">
      <c r="B19" s="129" t="s">
        <v>161</v>
      </c>
      <c r="C19" s="127" t="s">
        <v>180</v>
      </c>
      <c r="E19" s="88"/>
      <c r="F19" s="274">
        <v>0</v>
      </c>
      <c r="G19" s="134"/>
      <c r="H19" s="64" t="str">
        <f t="shared" si="0"/>
        <v/>
      </c>
      <c r="I19" s="132">
        <f t="shared" si="1"/>
        <v>0</v>
      </c>
      <c r="J19" s="64"/>
      <c r="K19" s="130"/>
    </row>
    <row r="20" spans="1:11" ht="14.5" x14ac:dyDescent="0.35">
      <c r="B20" s="129" t="s">
        <v>181</v>
      </c>
      <c r="C20" s="127" t="s">
        <v>182</v>
      </c>
      <c r="E20" s="88"/>
      <c r="F20" s="274">
        <v>0</v>
      </c>
      <c r="G20" s="134"/>
      <c r="H20" s="64" t="str">
        <f t="shared" si="0"/>
        <v/>
      </c>
      <c r="I20" s="132">
        <f t="shared" si="1"/>
        <v>0</v>
      </c>
      <c r="J20" s="64"/>
      <c r="K20" s="130"/>
    </row>
    <row r="21" spans="1:11" ht="14.5" x14ac:dyDescent="0.35">
      <c r="B21" s="129" t="s">
        <v>183</v>
      </c>
      <c r="C21" s="127" t="s">
        <v>184</v>
      </c>
      <c r="E21" s="88"/>
      <c r="F21" s="274">
        <v>0</v>
      </c>
      <c r="G21" s="134"/>
      <c r="H21" s="64" t="str">
        <f t="shared" ref="H21" si="2">IF(E21=0,"",(F21-E21)/E21)</f>
        <v/>
      </c>
      <c r="I21" s="132">
        <f t="shared" si="1"/>
        <v>0</v>
      </c>
      <c r="J21" s="64"/>
      <c r="K21" s="130"/>
    </row>
    <row r="22" spans="1:11" ht="14.5" x14ac:dyDescent="0.35">
      <c r="B22" s="129" t="s">
        <v>185</v>
      </c>
      <c r="C22" s="127" t="s">
        <v>186</v>
      </c>
      <c r="E22" s="88"/>
      <c r="F22" s="274">
        <v>0</v>
      </c>
      <c r="G22" s="134"/>
      <c r="H22" s="64" t="str">
        <f t="shared" si="0"/>
        <v/>
      </c>
      <c r="I22" s="132">
        <f t="shared" si="1"/>
        <v>0</v>
      </c>
      <c r="J22" s="64"/>
      <c r="K22" s="130"/>
    </row>
    <row r="23" spans="1:11" ht="14.5" x14ac:dyDescent="0.35">
      <c r="B23" s="129" t="s">
        <v>187</v>
      </c>
      <c r="C23" s="127" t="s">
        <v>188</v>
      </c>
      <c r="E23" s="88"/>
      <c r="F23" s="274">
        <v>0</v>
      </c>
      <c r="G23" s="134"/>
      <c r="H23" s="64" t="str">
        <f t="shared" si="0"/>
        <v/>
      </c>
      <c r="I23" s="132">
        <f t="shared" si="1"/>
        <v>0</v>
      </c>
      <c r="J23" s="64"/>
      <c r="K23" s="130"/>
    </row>
    <row r="24" spans="1:11" ht="15" thickBot="1" x14ac:dyDescent="0.4">
      <c r="B24" s="129" t="s">
        <v>189</v>
      </c>
      <c r="C24" s="127" t="s">
        <v>90</v>
      </c>
      <c r="E24" s="88"/>
      <c r="F24" s="275">
        <v>0</v>
      </c>
      <c r="G24" s="134"/>
      <c r="H24" s="64" t="str">
        <f t="shared" si="0"/>
        <v/>
      </c>
      <c r="I24" s="132">
        <f t="shared" si="1"/>
        <v>0</v>
      </c>
      <c r="J24" s="64"/>
      <c r="K24" s="130"/>
    </row>
    <row r="25" spans="1:11" ht="15" thickBot="1" x14ac:dyDescent="0.4">
      <c r="C25" s="126" t="s">
        <v>190</v>
      </c>
      <c r="D25" s="126"/>
      <c r="E25" s="276">
        <f>SUM(E10:E24)</f>
        <v>0</v>
      </c>
      <c r="F25" s="276">
        <f>SUM(F10:F24)</f>
        <v>0</v>
      </c>
      <c r="G25" s="135"/>
      <c r="H25" s="64" t="str">
        <f t="shared" si="0"/>
        <v/>
      </c>
      <c r="I25" s="132">
        <f t="shared" si="1"/>
        <v>0</v>
      </c>
      <c r="J25" s="64"/>
      <c r="K25" s="130"/>
    </row>
    <row r="26" spans="1:11" ht="25.5" customHeight="1" x14ac:dyDescent="0.35">
      <c r="A26" s="126">
        <v>3</v>
      </c>
      <c r="B26" s="126" t="s">
        <v>191</v>
      </c>
      <c r="E26" s="129"/>
      <c r="F26" s="129"/>
      <c r="H26" s="64" t="str">
        <f t="shared" si="0"/>
        <v/>
      </c>
      <c r="I26" s="132"/>
      <c r="J26" s="64"/>
      <c r="K26" s="130"/>
    </row>
    <row r="27" spans="1:11" ht="14.5" x14ac:dyDescent="0.35">
      <c r="B27" s="129" t="s">
        <v>106</v>
      </c>
      <c r="C27" s="127" t="s">
        <v>47</v>
      </c>
      <c r="E27" s="88"/>
      <c r="F27" s="277">
        <v>0</v>
      </c>
      <c r="G27" s="136"/>
      <c r="H27" s="64" t="str">
        <f t="shared" si="0"/>
        <v/>
      </c>
      <c r="I27" s="132">
        <f t="shared" si="1"/>
        <v>0</v>
      </c>
      <c r="J27" s="64"/>
      <c r="K27" s="130"/>
    </row>
    <row r="28" spans="1:11" ht="14.5" x14ac:dyDescent="0.35">
      <c r="B28" s="129" t="s">
        <v>75</v>
      </c>
      <c r="C28" s="127" t="s">
        <v>192</v>
      </c>
      <c r="E28" s="88"/>
      <c r="F28" s="277">
        <v>0</v>
      </c>
      <c r="G28" s="136"/>
      <c r="H28" s="64" t="str">
        <f t="shared" si="0"/>
        <v/>
      </c>
      <c r="I28" s="132">
        <f t="shared" si="1"/>
        <v>0</v>
      </c>
      <c r="J28" s="64"/>
      <c r="K28" s="130"/>
    </row>
    <row r="29" spans="1:11" ht="14.5" x14ac:dyDescent="0.35">
      <c r="B29" s="129" t="s">
        <v>77</v>
      </c>
      <c r="C29" s="127" t="s">
        <v>193</v>
      </c>
      <c r="E29" s="88"/>
      <c r="F29" s="277">
        <v>0</v>
      </c>
      <c r="G29" s="136"/>
      <c r="H29" s="64" t="str">
        <f t="shared" si="0"/>
        <v/>
      </c>
      <c r="I29" s="132">
        <f t="shared" si="1"/>
        <v>0</v>
      </c>
      <c r="J29" s="64"/>
      <c r="K29" s="130"/>
    </row>
    <row r="30" spans="1:11" ht="14.5" x14ac:dyDescent="0.35">
      <c r="B30" s="129" t="s">
        <v>79</v>
      </c>
      <c r="C30" s="127" t="s">
        <v>194</v>
      </c>
      <c r="E30" s="88"/>
      <c r="F30" s="277">
        <v>0</v>
      </c>
      <c r="G30" s="136"/>
      <c r="H30" s="64" t="str">
        <f t="shared" si="0"/>
        <v/>
      </c>
      <c r="I30" s="132">
        <f t="shared" si="1"/>
        <v>0</v>
      </c>
      <c r="J30" s="64"/>
      <c r="K30" s="130"/>
    </row>
    <row r="31" spans="1:11" ht="15" thickBot="1" x14ac:dyDescent="0.4">
      <c r="B31" s="129" t="s">
        <v>81</v>
      </c>
      <c r="C31" s="127" t="s">
        <v>195</v>
      </c>
      <c r="E31" s="88"/>
      <c r="F31" s="277">
        <v>0</v>
      </c>
      <c r="G31" s="136"/>
      <c r="H31" s="64" t="str">
        <f t="shared" si="0"/>
        <v/>
      </c>
      <c r="I31" s="132">
        <f t="shared" si="1"/>
        <v>0</v>
      </c>
      <c r="J31" s="64"/>
      <c r="K31" s="130"/>
    </row>
    <row r="32" spans="1:11" ht="15" thickBot="1" x14ac:dyDescent="0.4">
      <c r="C32" s="126" t="s">
        <v>196</v>
      </c>
      <c r="D32" s="126"/>
      <c r="E32" s="276">
        <f>SUM(E27:E31)</f>
        <v>0</v>
      </c>
      <c r="F32" s="276">
        <f>SUM(F27:F31)</f>
        <v>0</v>
      </c>
      <c r="G32" s="135"/>
      <c r="H32" s="64" t="str">
        <f t="shared" si="0"/>
        <v/>
      </c>
      <c r="I32" s="132">
        <f t="shared" si="1"/>
        <v>0</v>
      </c>
      <c r="J32" s="64"/>
      <c r="K32" s="130"/>
    </row>
    <row r="33" spans="1:11" ht="14.5" x14ac:dyDescent="0.35">
      <c r="E33" s="129"/>
      <c r="F33" s="129"/>
      <c r="G33" s="133"/>
      <c r="H33" s="64"/>
      <c r="I33" s="132"/>
      <c r="J33" s="64"/>
      <c r="K33" s="130"/>
    </row>
    <row r="34" spans="1:11" ht="14.5" x14ac:dyDescent="0.35">
      <c r="A34" s="126">
        <v>4</v>
      </c>
      <c r="B34" s="126" t="s">
        <v>197</v>
      </c>
      <c r="E34" s="278">
        <f t="shared" ref="E34:F34" si="3">E7+E25+E32</f>
        <v>0</v>
      </c>
      <c r="F34" s="278">
        <f t="shared" si="3"/>
        <v>0</v>
      </c>
      <c r="G34" s="133"/>
      <c r="H34" s="64"/>
      <c r="I34" s="132">
        <f t="shared" si="1"/>
        <v>0</v>
      </c>
      <c r="J34" s="64"/>
      <c r="K34" s="130"/>
    </row>
    <row r="35" spans="1:11" ht="14.5" x14ac:dyDescent="0.35">
      <c r="E35" s="129"/>
      <c r="F35" s="129"/>
      <c r="G35" s="133"/>
      <c r="H35" s="64"/>
      <c r="I35" s="132"/>
      <c r="J35" s="64"/>
      <c r="K35" s="130"/>
    </row>
    <row r="36" spans="1:11" ht="14.5" x14ac:dyDescent="0.35">
      <c r="C36" s="127" t="s">
        <v>64</v>
      </c>
      <c r="E36" s="88">
        <v>0</v>
      </c>
      <c r="F36" s="279">
        <v>0</v>
      </c>
      <c r="G36" s="133"/>
      <c r="H36" s="64"/>
      <c r="I36" s="132">
        <f t="shared" si="1"/>
        <v>0</v>
      </c>
      <c r="J36" s="64"/>
      <c r="K36" s="130"/>
    </row>
    <row r="37" spans="1:11" ht="15" thickBot="1" x14ac:dyDescent="0.4">
      <c r="E37" s="129"/>
      <c r="F37" s="129"/>
      <c r="G37" s="133"/>
      <c r="H37" s="64"/>
      <c r="I37" s="132"/>
      <c r="J37" s="64"/>
      <c r="K37" s="130"/>
    </row>
    <row r="38" spans="1:11" ht="15" thickBot="1" x14ac:dyDescent="0.4">
      <c r="A38" s="126">
        <v>5</v>
      </c>
      <c r="B38" s="126" t="s">
        <v>198</v>
      </c>
      <c r="E38" s="280">
        <f>E7+E25+E32+E36</f>
        <v>0</v>
      </c>
      <c r="F38" s="280">
        <f>F7+F25+F32+F36</f>
        <v>0</v>
      </c>
      <c r="G38" s="137"/>
      <c r="H38" s="64" t="str">
        <f>IF(E38=0,"",(F38-E38)/E38)</f>
        <v/>
      </c>
      <c r="I38" s="132">
        <f t="shared" si="1"/>
        <v>0</v>
      </c>
      <c r="J38" s="64"/>
      <c r="K38" s="130"/>
    </row>
    <row r="39" spans="1:11" ht="14.5" x14ac:dyDescent="0.35">
      <c r="E39" s="129"/>
      <c r="F39" s="129"/>
      <c r="G39" s="133"/>
      <c r="H39" s="64"/>
      <c r="I39" s="132"/>
      <c r="J39" s="64"/>
      <c r="K39" s="130"/>
    </row>
    <row r="40" spans="1:11" ht="14.5" x14ac:dyDescent="0.35">
      <c r="A40" s="126">
        <v>6</v>
      </c>
      <c r="B40" s="126" t="s">
        <v>199</v>
      </c>
      <c r="E40" s="129"/>
      <c r="F40" s="129"/>
      <c r="G40" s="133"/>
      <c r="H40" s="64"/>
      <c r="I40" s="132"/>
      <c r="J40" s="64"/>
      <c r="K40" s="130"/>
    </row>
    <row r="41" spans="1:11" ht="14.5" x14ac:dyDescent="0.35">
      <c r="B41" s="129" t="s">
        <v>106</v>
      </c>
      <c r="C41" s="127" t="s">
        <v>200</v>
      </c>
      <c r="E41" s="88"/>
      <c r="F41" s="277">
        <v>0</v>
      </c>
      <c r="G41" s="136"/>
      <c r="H41" s="64" t="str">
        <f t="shared" ref="H41:H52" si="4">IF(E41=0,"",(F41-E41)/E41)</f>
        <v/>
      </c>
      <c r="I41" s="132">
        <f t="shared" si="1"/>
        <v>0</v>
      </c>
      <c r="J41" s="64"/>
      <c r="K41" s="130"/>
    </row>
    <row r="42" spans="1:11" ht="14.5" x14ac:dyDescent="0.35">
      <c r="B42" s="129" t="s">
        <v>75</v>
      </c>
      <c r="C42" s="127" t="s">
        <v>201</v>
      </c>
      <c r="E42" s="88"/>
      <c r="F42" s="277">
        <v>0</v>
      </c>
      <c r="G42" s="136"/>
      <c r="H42" s="64" t="str">
        <f t="shared" si="4"/>
        <v/>
      </c>
      <c r="I42" s="132">
        <f t="shared" si="1"/>
        <v>0</v>
      </c>
      <c r="J42" s="64"/>
      <c r="K42" s="130"/>
    </row>
    <row r="43" spans="1:11" ht="14.5" x14ac:dyDescent="0.35">
      <c r="B43" s="129" t="s">
        <v>77</v>
      </c>
      <c r="C43" s="127" t="s">
        <v>202</v>
      </c>
      <c r="E43" s="88"/>
      <c r="F43" s="277">
        <v>0</v>
      </c>
      <c r="G43" s="136"/>
      <c r="H43" s="64" t="str">
        <f t="shared" si="4"/>
        <v/>
      </c>
      <c r="I43" s="132">
        <f t="shared" si="1"/>
        <v>0</v>
      </c>
      <c r="J43" s="64"/>
      <c r="K43" s="130"/>
    </row>
    <row r="44" spans="1:11" ht="14.5" x14ac:dyDescent="0.35">
      <c r="B44" s="129" t="s">
        <v>79</v>
      </c>
      <c r="C44" s="127" t="s">
        <v>203</v>
      </c>
      <c r="E44" s="88"/>
      <c r="F44" s="277">
        <v>0</v>
      </c>
      <c r="G44" s="136"/>
      <c r="H44" s="64" t="str">
        <f t="shared" si="4"/>
        <v/>
      </c>
      <c r="I44" s="132">
        <f t="shared" si="1"/>
        <v>0</v>
      </c>
      <c r="J44" s="64"/>
      <c r="K44" s="130"/>
    </row>
    <row r="45" spans="1:11" ht="14.5" x14ac:dyDescent="0.35">
      <c r="B45" s="129" t="s">
        <v>81</v>
      </c>
      <c r="C45" s="127" t="s">
        <v>204</v>
      </c>
      <c r="E45" s="88"/>
      <c r="F45" s="277">
        <v>0</v>
      </c>
      <c r="G45" s="136"/>
      <c r="H45" s="64" t="str">
        <f t="shared" si="4"/>
        <v/>
      </c>
      <c r="I45" s="132">
        <f t="shared" si="1"/>
        <v>0</v>
      </c>
      <c r="J45" s="64"/>
      <c r="K45" s="130"/>
    </row>
    <row r="46" spans="1:11" ht="14.5" x14ac:dyDescent="0.35">
      <c r="B46" s="129" t="s">
        <v>83</v>
      </c>
      <c r="C46" s="127" t="s">
        <v>47</v>
      </c>
      <c r="E46" s="88"/>
      <c r="F46" s="277">
        <v>0</v>
      </c>
      <c r="G46" s="136"/>
      <c r="H46" s="64" t="str">
        <f t="shared" si="4"/>
        <v/>
      </c>
      <c r="I46" s="132">
        <f t="shared" si="1"/>
        <v>0</v>
      </c>
      <c r="J46" s="64"/>
      <c r="K46" s="130"/>
    </row>
    <row r="47" spans="1:11" ht="14.5" x14ac:dyDescent="0.35">
      <c r="B47" s="129" t="s">
        <v>85</v>
      </c>
      <c r="C47" s="127" t="s">
        <v>205</v>
      </c>
      <c r="E47" s="88"/>
      <c r="F47" s="277">
        <v>0</v>
      </c>
      <c r="G47" s="136"/>
      <c r="H47" s="64" t="str">
        <f t="shared" si="4"/>
        <v/>
      </c>
      <c r="I47" s="132">
        <f t="shared" si="1"/>
        <v>0</v>
      </c>
      <c r="J47" s="64"/>
      <c r="K47" s="130"/>
    </row>
    <row r="48" spans="1:11" ht="14.5" x14ac:dyDescent="0.35">
      <c r="B48" s="129" t="s">
        <v>87</v>
      </c>
      <c r="C48" s="127" t="s">
        <v>206</v>
      </c>
      <c r="E48" s="88"/>
      <c r="F48" s="277">
        <v>0</v>
      </c>
      <c r="G48" s="136"/>
      <c r="H48" s="64" t="str">
        <f t="shared" si="4"/>
        <v/>
      </c>
      <c r="I48" s="132">
        <f t="shared" si="1"/>
        <v>0</v>
      </c>
      <c r="J48" s="64"/>
      <c r="K48" s="130"/>
    </row>
    <row r="49" spans="1:11" ht="14.5" x14ac:dyDescent="0.35">
      <c r="B49" s="129" t="s">
        <v>89</v>
      </c>
      <c r="C49" s="127" t="s">
        <v>207</v>
      </c>
      <c r="E49" s="88"/>
      <c r="F49" s="277">
        <v>0</v>
      </c>
      <c r="G49" s="136"/>
      <c r="H49" s="64" t="str">
        <f t="shared" si="4"/>
        <v/>
      </c>
      <c r="I49" s="132">
        <f t="shared" si="1"/>
        <v>0</v>
      </c>
      <c r="J49" s="64"/>
      <c r="K49" s="130"/>
    </row>
    <row r="50" spans="1:11" ht="14.5" x14ac:dyDescent="0.35">
      <c r="B50" s="129" t="s">
        <v>161</v>
      </c>
      <c r="C50" s="127" t="s">
        <v>208</v>
      </c>
      <c r="E50" s="88"/>
      <c r="F50" s="277">
        <v>0</v>
      </c>
      <c r="G50" s="136"/>
      <c r="H50" s="64" t="str">
        <f t="shared" si="4"/>
        <v/>
      </c>
      <c r="I50" s="132">
        <f t="shared" si="1"/>
        <v>0</v>
      </c>
      <c r="J50" s="64"/>
      <c r="K50" s="130"/>
    </row>
    <row r="51" spans="1:11" ht="15" thickBot="1" x14ac:dyDescent="0.4">
      <c r="B51" s="129" t="s">
        <v>87</v>
      </c>
      <c r="C51" s="127" t="s">
        <v>90</v>
      </c>
      <c r="E51" s="88"/>
      <c r="F51" s="281">
        <v>0</v>
      </c>
      <c r="G51" s="136"/>
      <c r="H51" s="64"/>
      <c r="I51" s="132">
        <f t="shared" si="1"/>
        <v>0</v>
      </c>
      <c r="J51" s="64"/>
      <c r="K51" s="130"/>
    </row>
    <row r="52" spans="1:11" ht="15" thickBot="1" x14ac:dyDescent="0.4">
      <c r="B52" s="126" t="s">
        <v>209</v>
      </c>
      <c r="E52" s="276">
        <f t="shared" ref="E52:F52" si="5">SUM(E41:E51)</f>
        <v>0</v>
      </c>
      <c r="F52" s="276">
        <f t="shared" si="5"/>
        <v>0</v>
      </c>
      <c r="G52" s="135"/>
      <c r="H52" s="64" t="str">
        <f t="shared" si="4"/>
        <v/>
      </c>
      <c r="I52" s="132">
        <f t="shared" si="1"/>
        <v>0</v>
      </c>
      <c r="J52" s="64"/>
      <c r="K52" s="130"/>
    </row>
    <row r="53" spans="1:11" ht="14.5" x14ac:dyDescent="0.35">
      <c r="E53" s="129"/>
      <c r="F53" s="129"/>
      <c r="G53" s="133"/>
      <c r="H53" s="64"/>
      <c r="I53" s="132"/>
      <c r="J53" s="64"/>
      <c r="K53" s="130"/>
    </row>
    <row r="54" spans="1:11" ht="14.5" x14ac:dyDescent="0.35">
      <c r="A54" s="126">
        <v>6</v>
      </c>
      <c r="B54" s="126" t="s">
        <v>210</v>
      </c>
      <c r="E54" s="129"/>
      <c r="F54" s="129"/>
      <c r="G54" s="133"/>
      <c r="H54" s="64"/>
      <c r="I54" s="132"/>
      <c r="J54" s="64"/>
      <c r="K54" s="130"/>
    </row>
    <row r="55" spans="1:11" ht="14.5" x14ac:dyDescent="0.35">
      <c r="B55" s="129" t="s">
        <v>106</v>
      </c>
      <c r="C55" s="127" t="s">
        <v>211</v>
      </c>
      <c r="E55" s="88"/>
      <c r="F55" s="277">
        <v>0</v>
      </c>
      <c r="G55" s="136"/>
      <c r="H55" s="64" t="str">
        <f t="shared" ref="H55:H64" si="6">IF(E55=0,"",(F55-E55)/E55)</f>
        <v/>
      </c>
      <c r="I55" s="132">
        <f t="shared" si="1"/>
        <v>0</v>
      </c>
      <c r="J55" s="64"/>
      <c r="K55" s="130"/>
    </row>
    <row r="56" spans="1:11" ht="14.5" x14ac:dyDescent="0.35">
      <c r="B56" s="129" t="s">
        <v>75</v>
      </c>
      <c r="C56" s="127" t="s">
        <v>212</v>
      </c>
      <c r="E56" s="88"/>
      <c r="F56" s="277">
        <v>0</v>
      </c>
      <c r="G56" s="136"/>
      <c r="H56" s="64" t="str">
        <f t="shared" si="6"/>
        <v/>
      </c>
      <c r="I56" s="132">
        <f t="shared" si="1"/>
        <v>0</v>
      </c>
      <c r="J56" s="64"/>
      <c r="K56" s="130"/>
    </row>
    <row r="57" spans="1:11" ht="14.5" x14ac:dyDescent="0.35">
      <c r="B57" s="129" t="s">
        <v>77</v>
      </c>
      <c r="C57" s="127" t="s">
        <v>128</v>
      </c>
      <c r="E57" s="88"/>
      <c r="F57" s="277">
        <v>0</v>
      </c>
      <c r="G57" s="136"/>
      <c r="H57" s="64" t="str">
        <f t="shared" si="6"/>
        <v/>
      </c>
      <c r="I57" s="132">
        <f t="shared" si="1"/>
        <v>0</v>
      </c>
      <c r="J57" s="64"/>
      <c r="K57" s="130"/>
    </row>
    <row r="58" spans="1:11" ht="14.5" x14ac:dyDescent="0.35">
      <c r="B58" s="129" t="s">
        <v>79</v>
      </c>
      <c r="C58" s="127" t="s">
        <v>213</v>
      </c>
      <c r="E58" s="88"/>
      <c r="F58" s="277">
        <v>0</v>
      </c>
      <c r="G58" s="136"/>
      <c r="H58" s="64" t="str">
        <f t="shared" si="6"/>
        <v/>
      </c>
      <c r="I58" s="132">
        <f t="shared" si="1"/>
        <v>0</v>
      </c>
      <c r="J58" s="64"/>
      <c r="K58" s="130"/>
    </row>
    <row r="59" spans="1:11" ht="14.5" x14ac:dyDescent="0.35">
      <c r="B59" s="129" t="s">
        <v>81</v>
      </c>
      <c r="C59" s="127" t="s">
        <v>214</v>
      </c>
      <c r="E59" s="88"/>
      <c r="F59" s="277">
        <v>0</v>
      </c>
      <c r="G59" s="136"/>
      <c r="H59" s="64" t="str">
        <f t="shared" si="6"/>
        <v/>
      </c>
      <c r="I59" s="132">
        <f t="shared" si="1"/>
        <v>0</v>
      </c>
      <c r="J59" s="64"/>
      <c r="K59" s="130"/>
    </row>
    <row r="60" spans="1:11" ht="14.5" x14ac:dyDescent="0.35">
      <c r="B60" s="129" t="s">
        <v>83</v>
      </c>
      <c r="C60" s="127" t="s">
        <v>215</v>
      </c>
      <c r="E60" s="88"/>
      <c r="F60" s="277">
        <v>0</v>
      </c>
      <c r="G60" s="136"/>
      <c r="H60" s="64" t="str">
        <f t="shared" si="6"/>
        <v/>
      </c>
      <c r="I60" s="132">
        <f t="shared" si="1"/>
        <v>0</v>
      </c>
      <c r="J60" s="64"/>
      <c r="K60" s="130"/>
    </row>
    <row r="61" spans="1:11" ht="14.5" x14ac:dyDescent="0.35">
      <c r="B61" s="129" t="s">
        <v>85</v>
      </c>
      <c r="C61" s="127" t="s">
        <v>216</v>
      </c>
      <c r="E61" s="88"/>
      <c r="F61" s="277">
        <v>0</v>
      </c>
      <c r="G61" s="136"/>
      <c r="H61" s="64" t="str">
        <f t="shared" si="6"/>
        <v/>
      </c>
      <c r="I61" s="132">
        <f t="shared" si="1"/>
        <v>0</v>
      </c>
      <c r="J61" s="64"/>
      <c r="K61" s="130"/>
    </row>
    <row r="62" spans="1:11" ht="14.5" x14ac:dyDescent="0.35">
      <c r="B62" s="129" t="s">
        <v>87</v>
      </c>
      <c r="C62" s="127" t="s">
        <v>217</v>
      </c>
      <c r="E62" s="88"/>
      <c r="F62" s="282">
        <v>0</v>
      </c>
      <c r="G62" s="136"/>
      <c r="H62" s="64"/>
      <c r="I62" s="132">
        <f t="shared" si="1"/>
        <v>0</v>
      </c>
      <c r="J62" s="64"/>
      <c r="K62" s="130"/>
    </row>
    <row r="63" spans="1:11" ht="15" thickBot="1" x14ac:dyDescent="0.4">
      <c r="B63" s="129" t="s">
        <v>89</v>
      </c>
      <c r="C63" s="127" t="s">
        <v>90</v>
      </c>
      <c r="E63" s="88"/>
      <c r="F63" s="283">
        <v>0</v>
      </c>
      <c r="G63" s="136"/>
      <c r="H63" s="64"/>
      <c r="I63" s="132">
        <f t="shared" si="1"/>
        <v>0</v>
      </c>
      <c r="J63" s="64"/>
      <c r="K63" s="130"/>
    </row>
    <row r="64" spans="1:11" ht="15" thickBot="1" x14ac:dyDescent="0.4">
      <c r="B64" s="126" t="s">
        <v>218</v>
      </c>
      <c r="E64" s="276">
        <f t="shared" ref="E64:F64" si="7">SUM(E55:E63)</f>
        <v>0</v>
      </c>
      <c r="F64" s="276">
        <f t="shared" si="7"/>
        <v>0</v>
      </c>
      <c r="G64" s="135"/>
      <c r="H64" s="64" t="str">
        <f t="shared" si="6"/>
        <v/>
      </c>
      <c r="I64" s="132">
        <f t="shared" si="1"/>
        <v>0</v>
      </c>
      <c r="J64" s="64"/>
      <c r="K64" s="130"/>
    </row>
    <row r="65" spans="1:11" ht="15" thickBot="1" x14ac:dyDescent="0.4">
      <c r="E65" s="129"/>
      <c r="F65" s="129"/>
      <c r="G65" s="133"/>
      <c r="H65" s="64"/>
      <c r="I65" s="132"/>
      <c r="J65" s="64"/>
      <c r="K65" s="130"/>
    </row>
    <row r="66" spans="1:11" ht="15" thickBot="1" x14ac:dyDescent="0.4">
      <c r="A66" s="126">
        <v>7</v>
      </c>
      <c r="B66" s="126" t="s">
        <v>219</v>
      </c>
      <c r="E66" s="276">
        <f>E38+E52+E64</f>
        <v>0</v>
      </c>
      <c r="F66" s="276">
        <f>F38+F52+F64</f>
        <v>0</v>
      </c>
      <c r="G66" s="135"/>
      <c r="H66" s="64" t="str">
        <f>IF(E66=0,"",(F66-E66)/E66)</f>
        <v/>
      </c>
      <c r="I66" s="132">
        <f t="shared" si="1"/>
        <v>0</v>
      </c>
      <c r="J66" s="64"/>
      <c r="K66" s="130"/>
    </row>
    <row r="67" spans="1:11" ht="14.5" x14ac:dyDescent="0.35">
      <c r="E67" s="129"/>
      <c r="F67" s="129"/>
      <c r="G67" s="133"/>
      <c r="H67" s="64"/>
      <c r="I67" s="64"/>
      <c r="J67" s="64"/>
      <c r="K67" s="130"/>
    </row>
    <row r="68" spans="1:11" ht="14.5" x14ac:dyDescent="0.35">
      <c r="A68" s="126">
        <v>8</v>
      </c>
      <c r="B68" s="127" t="s">
        <v>220</v>
      </c>
      <c r="E68" s="88">
        <v>39554</v>
      </c>
      <c r="F68" s="282">
        <v>0</v>
      </c>
      <c r="G68" s="136"/>
      <c r="H68" s="102"/>
      <c r="I68" s="102"/>
      <c r="J68" s="102"/>
      <c r="K68" s="130"/>
    </row>
    <row r="69" spans="1:11" ht="14.5" x14ac:dyDescent="0.35">
      <c r="E69" s="289"/>
      <c r="F69" s="284"/>
      <c r="G69" s="136"/>
      <c r="H69" s="102"/>
      <c r="I69" s="102"/>
      <c r="J69" s="102"/>
      <c r="K69" s="130"/>
    </row>
    <row r="70" spans="1:11" ht="14.5" x14ac:dyDescent="0.35">
      <c r="A70" s="126">
        <v>10</v>
      </c>
      <c r="B70" s="127" t="s">
        <v>221</v>
      </c>
      <c r="E70" s="88">
        <f>'Balance sheet'!E19</f>
        <v>0</v>
      </c>
      <c r="F70" s="285">
        <f>'Balance sheet'!F19</f>
        <v>0</v>
      </c>
      <c r="G70" s="136"/>
      <c r="H70" s="102"/>
      <c r="I70" s="102"/>
      <c r="J70" s="102"/>
      <c r="K70" s="130"/>
    </row>
    <row r="71" spans="1:11" x14ac:dyDescent="0.3">
      <c r="E71" s="129"/>
      <c r="F71" s="129"/>
      <c r="K71" s="290"/>
    </row>
    <row r="72" spans="1:11" x14ac:dyDescent="0.3">
      <c r="C72" s="127" t="s">
        <v>222</v>
      </c>
      <c r="E72" s="286">
        <f>+E70-E68</f>
        <v>-39554</v>
      </c>
      <c r="F72" s="286">
        <f>+F70-F68</f>
        <v>0</v>
      </c>
      <c r="G72" s="135"/>
      <c r="K72" s="290"/>
    </row>
    <row r="73" spans="1:11" x14ac:dyDescent="0.3">
      <c r="F73" s="294" t="str">
        <f>IF(F66=F72,"","Decrease in cash does not match the movement in cash and cash equivalents")</f>
        <v/>
      </c>
    </row>
  </sheetData>
  <sheetProtection sheet="1" objects="1" scenarios="1"/>
  <conditionalFormatting sqref="H7:H66">
    <cfRule type="expression" dxfId="5" priority="3" stopIfTrue="1">
      <formula>#REF!&gt;0</formula>
    </cfRule>
    <cfRule type="expression" dxfId="4" priority="4" stopIfTrue="1">
      <formula>"m7&gt;0"</formula>
    </cfRule>
  </conditionalFormatting>
  <conditionalFormatting sqref="H67:J70">
    <cfRule type="expression" dxfId="3" priority="9" stopIfTrue="1">
      <formula>#REF!&gt;0</formula>
    </cfRule>
    <cfRule type="expression" dxfId="2" priority="10" stopIfTrue="1">
      <formula>"m7&gt;0"</formula>
    </cfRule>
  </conditionalFormatting>
  <conditionalFormatting sqref="J7:J66">
    <cfRule type="expression" dxfId="1" priority="7" stopIfTrue="1">
      <formula>#REF!&gt;0</formula>
    </cfRule>
    <cfRule type="expression" dxfId="0" priority="8" stopIfTrue="1">
      <formula>"m7&gt;0"</formula>
    </cfRule>
  </conditionalFormatting>
  <pageMargins left="0.7" right="0.7" top="0.75" bottom="0.75" header="0.3" footer="0.3"/>
  <pageSetup paperSize="8" scale="48" orientation="portrait" r:id="rId1"/>
  <ignoredErrors>
    <ignoredError sqref="E4:F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5"/>
  <sheetViews>
    <sheetView showGridLines="0" topLeftCell="C1" zoomScale="90" zoomScaleNormal="90" workbookViewId="0">
      <selection activeCell="E55" sqref="E55:E58"/>
    </sheetView>
  </sheetViews>
  <sheetFormatPr defaultColWidth="9.08984375" defaultRowHeight="12.5" x14ac:dyDescent="0.25"/>
  <cols>
    <col min="1" max="1" width="9.08984375" style="1"/>
    <col min="2" max="2" width="44.453125" style="1" customWidth="1"/>
    <col min="3" max="3" width="2.54296875" style="1" customWidth="1"/>
    <col min="4" max="4" width="63.54296875" style="1" bestFit="1" customWidth="1"/>
    <col min="5" max="6" width="9.08984375" style="1"/>
    <col min="7" max="7" width="4.54296875" style="1" customWidth="1"/>
    <col min="8" max="9" width="9.453125" style="1" customWidth="1"/>
    <col min="10" max="10" width="4.54296875" style="1" customWidth="1"/>
    <col min="11" max="11" width="68.90625" style="1" customWidth="1"/>
    <col min="12" max="16384" width="9.08984375" style="1"/>
  </cols>
  <sheetData>
    <row r="1" spans="1:13" ht="14.5" x14ac:dyDescent="0.35">
      <c r="B1" s="51">
        <f>Declaration!C3</f>
        <v>0</v>
      </c>
      <c r="C1" s="34"/>
      <c r="D1" s="34"/>
      <c r="E1" s="34"/>
      <c r="F1" s="34"/>
      <c r="G1" s="34"/>
      <c r="H1" s="34"/>
      <c r="I1" s="34"/>
      <c r="J1" s="34"/>
      <c r="K1" s="34"/>
    </row>
    <row r="2" spans="1:13" ht="14.5" x14ac:dyDescent="0.35">
      <c r="B2" s="51"/>
      <c r="C2" s="34"/>
      <c r="D2" s="34"/>
      <c r="E2" s="34"/>
      <c r="F2" s="34"/>
      <c r="G2" s="34"/>
      <c r="H2" s="33"/>
      <c r="I2" s="33"/>
      <c r="J2" s="33"/>
    </row>
    <row r="3" spans="1:13" ht="64.5" customHeight="1" x14ac:dyDescent="0.35">
      <c r="C3" s="34"/>
      <c r="D3" s="34"/>
      <c r="E3" s="145" t="str">
        <f>Income!E2</f>
        <v>SPF Forecast 
2024-25</v>
      </c>
      <c r="F3" s="146" t="str">
        <f>Income!F2</f>
        <v>FFU Forecast 
2024-25</v>
      </c>
      <c r="G3" s="52"/>
      <c r="H3" s="149" t="str">
        <f>+SOCIE!F3</f>
        <v>Variance</v>
      </c>
      <c r="I3" s="150" t="str">
        <f>+SOCIE!G3</f>
        <v>Variance</v>
      </c>
      <c r="J3" s="42"/>
      <c r="K3" s="144" t="s">
        <v>132</v>
      </c>
      <c r="L3" s="52"/>
      <c r="M3" s="52"/>
    </row>
    <row r="4" spans="1:13" ht="14.5" x14ac:dyDescent="0.35">
      <c r="B4" s="54" t="s">
        <v>223</v>
      </c>
      <c r="C4" s="34"/>
      <c r="D4" s="34"/>
      <c r="E4" s="166" t="s">
        <v>39</v>
      </c>
      <c r="F4" s="167" t="s">
        <v>39</v>
      </c>
      <c r="G4" s="63"/>
      <c r="H4" s="161" t="s">
        <v>40</v>
      </c>
      <c r="I4" s="162" t="s">
        <v>41</v>
      </c>
      <c r="J4" s="141"/>
      <c r="K4" s="163"/>
      <c r="L4" s="141"/>
      <c r="M4" s="141"/>
    </row>
    <row r="5" spans="1:13" ht="14.5" x14ac:dyDescent="0.35">
      <c r="B5" s="34"/>
      <c r="C5" s="34"/>
      <c r="D5" s="34"/>
      <c r="E5" s="34"/>
      <c r="F5" s="34"/>
      <c r="G5" s="34"/>
      <c r="H5" s="34"/>
      <c r="I5" s="34"/>
      <c r="J5" s="34"/>
      <c r="K5" s="142"/>
      <c r="L5" s="142"/>
      <c r="M5" s="142"/>
    </row>
    <row r="6" spans="1:13" ht="14.5" x14ac:dyDescent="0.35">
      <c r="A6" s="2">
        <v>1</v>
      </c>
      <c r="B6" s="53" t="s">
        <v>224</v>
      </c>
      <c r="C6" s="53" t="s">
        <v>106</v>
      </c>
      <c r="D6" s="53" t="s">
        <v>225</v>
      </c>
      <c r="E6" s="88"/>
      <c r="F6" s="77">
        <v>0</v>
      </c>
      <c r="G6" s="34"/>
      <c r="H6" s="64" t="str">
        <f t="shared" ref="H6:H13" si="0">IF(E6=0,"",(F6-E6)/E6)</f>
        <v/>
      </c>
      <c r="I6" s="266">
        <f>F6-E6</f>
        <v>0</v>
      </c>
      <c r="J6" s="64"/>
      <c r="K6" s="139"/>
      <c r="L6" s="139"/>
      <c r="M6" s="139"/>
    </row>
    <row r="7" spans="1:13" ht="14.5" x14ac:dyDescent="0.35">
      <c r="A7" s="2"/>
      <c r="B7" s="53"/>
      <c r="C7" s="53" t="s">
        <v>75</v>
      </c>
      <c r="D7" s="55" t="s">
        <v>226</v>
      </c>
      <c r="E7" s="88"/>
      <c r="F7" s="77">
        <v>0</v>
      </c>
      <c r="G7" s="34"/>
      <c r="H7" s="64" t="str">
        <f t="shared" si="0"/>
        <v/>
      </c>
      <c r="I7" s="266">
        <f t="shared" ref="I7:I62" si="1">F7-E7</f>
        <v>0</v>
      </c>
      <c r="J7" s="64"/>
      <c r="K7" s="142"/>
      <c r="L7" s="142"/>
      <c r="M7" s="142"/>
    </row>
    <row r="8" spans="1:13" ht="14.5" x14ac:dyDescent="0.35">
      <c r="A8" s="2"/>
      <c r="B8" s="53"/>
      <c r="C8" s="53" t="s">
        <v>77</v>
      </c>
      <c r="D8" s="53" t="s">
        <v>227</v>
      </c>
      <c r="E8" s="88"/>
      <c r="F8" s="77">
        <v>0</v>
      </c>
      <c r="G8" s="34"/>
      <c r="H8" s="64" t="str">
        <f t="shared" si="0"/>
        <v/>
      </c>
      <c r="I8" s="266">
        <f t="shared" si="1"/>
        <v>0</v>
      </c>
      <c r="J8" s="64"/>
      <c r="K8" s="142"/>
      <c r="L8" s="142"/>
      <c r="M8" s="142"/>
    </row>
    <row r="9" spans="1:13" ht="27.75" customHeight="1" x14ac:dyDescent="0.35">
      <c r="A9" s="2"/>
      <c r="B9" s="53"/>
      <c r="C9" s="53" t="s">
        <v>79</v>
      </c>
      <c r="D9" s="53" t="s">
        <v>228</v>
      </c>
      <c r="E9" s="88"/>
      <c r="F9" s="77">
        <v>0</v>
      </c>
      <c r="G9" s="34"/>
      <c r="H9" s="64" t="str">
        <f t="shared" si="0"/>
        <v/>
      </c>
      <c r="I9" s="266">
        <f t="shared" si="1"/>
        <v>0</v>
      </c>
      <c r="J9" s="64"/>
      <c r="K9" s="139"/>
      <c r="L9" s="139"/>
      <c r="M9" s="139"/>
    </row>
    <row r="10" spans="1:13" ht="14.5" x14ac:dyDescent="0.35">
      <c r="A10" s="2"/>
      <c r="B10" s="54"/>
      <c r="C10" s="53" t="s">
        <v>81</v>
      </c>
      <c r="D10" s="53" t="s">
        <v>229</v>
      </c>
      <c r="E10" s="88"/>
      <c r="F10" s="77">
        <v>0</v>
      </c>
      <c r="G10" s="33"/>
      <c r="H10" s="34" t="str">
        <f t="shared" si="0"/>
        <v/>
      </c>
      <c r="I10" s="266">
        <f t="shared" si="1"/>
        <v>0</v>
      </c>
      <c r="J10" s="34"/>
      <c r="K10" s="142"/>
      <c r="L10" s="142"/>
      <c r="M10" s="142"/>
    </row>
    <row r="11" spans="1:13" ht="24.75" customHeight="1" x14ac:dyDescent="0.35">
      <c r="A11" s="2"/>
      <c r="B11" s="54"/>
      <c r="C11" s="53" t="s">
        <v>83</v>
      </c>
      <c r="D11" s="53" t="s">
        <v>230</v>
      </c>
      <c r="E11" s="88"/>
      <c r="F11" s="77">
        <v>0</v>
      </c>
      <c r="G11" s="34"/>
      <c r="H11" s="119" t="str">
        <f t="shared" si="0"/>
        <v/>
      </c>
      <c r="I11" s="266">
        <f t="shared" si="1"/>
        <v>0</v>
      </c>
      <c r="J11" s="119"/>
      <c r="K11" s="139"/>
      <c r="L11" s="139"/>
      <c r="M11" s="139"/>
    </row>
    <row r="12" spans="1:13" ht="14.5" x14ac:dyDescent="0.35">
      <c r="A12" s="2"/>
      <c r="B12" s="54"/>
      <c r="C12" s="53" t="s">
        <v>85</v>
      </c>
      <c r="D12" s="53" t="s">
        <v>231</v>
      </c>
      <c r="E12" s="88"/>
      <c r="F12" s="77">
        <v>0</v>
      </c>
      <c r="G12" s="34"/>
      <c r="H12" s="64" t="str">
        <f t="shared" si="0"/>
        <v/>
      </c>
      <c r="I12" s="266">
        <f t="shared" si="1"/>
        <v>0</v>
      </c>
      <c r="J12" s="64"/>
      <c r="K12" s="142"/>
      <c r="L12" s="142"/>
      <c r="M12" s="142"/>
    </row>
    <row r="13" spans="1:13" ht="14.5" x14ac:dyDescent="0.35">
      <c r="A13" s="2"/>
      <c r="B13" s="53"/>
      <c r="C13" s="53" t="s">
        <v>87</v>
      </c>
      <c r="D13" s="53" t="s">
        <v>232</v>
      </c>
      <c r="E13" s="88"/>
      <c r="F13" s="77">
        <v>0</v>
      </c>
      <c r="G13" s="34"/>
      <c r="H13" s="34" t="str">
        <f t="shared" si="0"/>
        <v/>
      </c>
      <c r="I13" s="266">
        <f t="shared" si="1"/>
        <v>0</v>
      </c>
      <c r="J13" s="34"/>
      <c r="K13" s="142"/>
      <c r="L13" s="142"/>
      <c r="M13" s="142"/>
    </row>
    <row r="14" spans="1:13" ht="14.5" x14ac:dyDescent="0.35">
      <c r="A14" s="2"/>
      <c r="B14" s="54" t="s">
        <v>233</v>
      </c>
      <c r="C14" s="53"/>
      <c r="D14" s="53"/>
      <c r="E14" s="81">
        <f>SUM(E6:E13)</f>
        <v>0</v>
      </c>
      <c r="F14" s="81">
        <f>SUM(F6:F13)</f>
        <v>0</v>
      </c>
      <c r="G14" s="34"/>
      <c r="H14" s="34"/>
      <c r="I14" s="266">
        <f t="shared" si="1"/>
        <v>0</v>
      </c>
      <c r="J14" s="34"/>
      <c r="K14" s="142"/>
      <c r="L14" s="142"/>
      <c r="M14" s="142"/>
    </row>
    <row r="15" spans="1:13" ht="14.5" x14ac:dyDescent="0.35">
      <c r="A15" s="2"/>
      <c r="B15" s="53"/>
      <c r="C15" s="53"/>
      <c r="D15" s="53"/>
      <c r="E15" s="80"/>
      <c r="F15" s="80"/>
      <c r="G15" s="34"/>
      <c r="H15" s="34"/>
      <c r="I15" s="266"/>
      <c r="J15" s="34"/>
      <c r="K15" s="142"/>
      <c r="L15" s="142"/>
      <c r="M15" s="142"/>
    </row>
    <row r="16" spans="1:13" ht="14.5" x14ac:dyDescent="0.35">
      <c r="A16" s="2">
        <v>2</v>
      </c>
      <c r="B16" s="55" t="s">
        <v>234</v>
      </c>
      <c r="C16" s="55" t="s">
        <v>106</v>
      </c>
      <c r="D16" s="55" t="s">
        <v>235</v>
      </c>
      <c r="E16" s="88"/>
      <c r="F16" s="77">
        <v>0</v>
      </c>
      <c r="G16" s="34"/>
      <c r="H16" s="64" t="str">
        <f t="shared" ref="H16:H19" si="2">IF(E16=0,"",(F16-E16)/E16)</f>
        <v/>
      </c>
      <c r="I16" s="266">
        <f t="shared" si="1"/>
        <v>0</v>
      </c>
      <c r="J16" s="64"/>
      <c r="K16" s="142"/>
      <c r="L16" s="142"/>
      <c r="M16" s="142"/>
    </row>
    <row r="17" spans="1:13" ht="14.5" x14ac:dyDescent="0.35">
      <c r="A17" s="2"/>
      <c r="B17" s="55"/>
      <c r="C17" s="53" t="s">
        <v>75</v>
      </c>
      <c r="D17" s="55" t="s">
        <v>236</v>
      </c>
      <c r="E17" s="88"/>
      <c r="F17" s="77">
        <v>0</v>
      </c>
      <c r="G17" s="34"/>
      <c r="H17" s="64" t="str">
        <f t="shared" si="2"/>
        <v/>
      </c>
      <c r="I17" s="266">
        <f t="shared" si="1"/>
        <v>0</v>
      </c>
      <c r="J17" s="64"/>
      <c r="K17" s="139"/>
      <c r="L17" s="139"/>
      <c r="M17" s="139"/>
    </row>
    <row r="18" spans="1:13" ht="14.5" x14ac:dyDescent="0.35">
      <c r="A18" s="3"/>
      <c r="B18" s="53"/>
      <c r="C18" s="53" t="s">
        <v>77</v>
      </c>
      <c r="D18" s="53" t="s">
        <v>230</v>
      </c>
      <c r="E18" s="88"/>
      <c r="F18" s="77">
        <v>0</v>
      </c>
      <c r="G18" s="34"/>
      <c r="H18" s="64" t="str">
        <f t="shared" si="2"/>
        <v/>
      </c>
      <c r="I18" s="266">
        <f t="shared" si="1"/>
        <v>0</v>
      </c>
      <c r="J18" s="64"/>
      <c r="K18" s="142"/>
      <c r="L18" s="142"/>
      <c r="M18" s="142"/>
    </row>
    <row r="19" spans="1:13" ht="15" customHeight="1" x14ac:dyDescent="0.35">
      <c r="A19" s="2"/>
      <c r="B19" s="53"/>
      <c r="C19" s="53" t="s">
        <v>79</v>
      </c>
      <c r="D19" s="53" t="s">
        <v>237</v>
      </c>
      <c r="E19" s="88"/>
      <c r="F19" s="77">
        <v>0</v>
      </c>
      <c r="G19" s="34"/>
      <c r="H19" s="64" t="str">
        <f t="shared" si="2"/>
        <v/>
      </c>
      <c r="I19" s="266">
        <f t="shared" si="1"/>
        <v>0</v>
      </c>
      <c r="J19" s="64"/>
      <c r="K19" s="139"/>
      <c r="L19" s="139"/>
      <c r="M19" s="139"/>
    </row>
    <row r="20" spans="1:13" ht="14.5" x14ac:dyDescent="0.35">
      <c r="A20" s="2"/>
      <c r="B20" s="53"/>
      <c r="C20" s="53" t="s">
        <v>81</v>
      </c>
      <c r="D20" s="53" t="s">
        <v>238</v>
      </c>
      <c r="E20" s="88"/>
      <c r="F20" s="77">
        <v>0</v>
      </c>
      <c r="G20" s="34"/>
      <c r="H20" s="64"/>
      <c r="I20" s="266">
        <f t="shared" si="1"/>
        <v>0</v>
      </c>
      <c r="J20" s="64"/>
      <c r="K20" s="142"/>
      <c r="L20" s="142"/>
      <c r="M20" s="142"/>
    </row>
    <row r="21" spans="1:13" ht="14.5" x14ac:dyDescent="0.35">
      <c r="A21" s="3"/>
      <c r="B21" s="54" t="s">
        <v>239</v>
      </c>
      <c r="C21" s="53"/>
      <c r="D21" s="53"/>
      <c r="E21" s="81">
        <f>SUM(E16:E20)</f>
        <v>0</v>
      </c>
      <c r="F21" s="81">
        <f>SUM(F16:F20)</f>
        <v>0</v>
      </c>
      <c r="G21" s="33"/>
      <c r="H21" s="33"/>
      <c r="I21" s="266">
        <f t="shared" si="1"/>
        <v>0</v>
      </c>
      <c r="J21" s="33"/>
      <c r="K21" s="142"/>
      <c r="L21" s="142"/>
      <c r="M21" s="142"/>
    </row>
    <row r="22" spans="1:13" ht="14.5" x14ac:dyDescent="0.35">
      <c r="A22" s="2"/>
      <c r="B22" s="53"/>
      <c r="C22" s="53"/>
      <c r="D22" s="53"/>
      <c r="E22" s="80"/>
      <c r="F22" s="80"/>
      <c r="G22" s="34"/>
      <c r="H22" s="34"/>
      <c r="I22" s="266"/>
      <c r="J22" s="34"/>
      <c r="K22" s="142"/>
      <c r="L22" s="142"/>
      <c r="M22" s="142"/>
    </row>
    <row r="23" spans="1:13" ht="14.5" x14ac:dyDescent="0.35">
      <c r="A23" s="2">
        <v>3</v>
      </c>
      <c r="B23" s="358" t="s">
        <v>240</v>
      </c>
      <c r="C23" s="53" t="s">
        <v>106</v>
      </c>
      <c r="D23" s="53" t="s">
        <v>241</v>
      </c>
      <c r="E23" s="88"/>
      <c r="F23" s="77">
        <v>0</v>
      </c>
      <c r="G23" s="34"/>
      <c r="H23" s="64" t="str">
        <f t="shared" ref="H23:H31" si="3">IF(E23=0,"",(F23-E23)/E23)</f>
        <v/>
      </c>
      <c r="I23" s="266">
        <f t="shared" si="1"/>
        <v>0</v>
      </c>
      <c r="J23" s="64"/>
      <c r="K23" s="142"/>
      <c r="L23" s="142"/>
      <c r="M23" s="142"/>
    </row>
    <row r="24" spans="1:13" ht="14.5" x14ac:dyDescent="0.35">
      <c r="A24" s="2"/>
      <c r="B24" s="358"/>
      <c r="C24" s="53" t="s">
        <v>75</v>
      </c>
      <c r="D24" s="53" t="s">
        <v>242</v>
      </c>
      <c r="E24" s="88"/>
      <c r="F24" s="77">
        <v>0</v>
      </c>
      <c r="G24" s="34"/>
      <c r="H24" s="64" t="str">
        <f t="shared" si="3"/>
        <v/>
      </c>
      <c r="I24" s="266">
        <f t="shared" si="1"/>
        <v>0</v>
      </c>
      <c r="J24" s="64"/>
      <c r="K24" s="121"/>
      <c r="L24" s="121"/>
      <c r="M24" s="121"/>
    </row>
    <row r="25" spans="1:13" ht="14.5" x14ac:dyDescent="0.35">
      <c r="A25" s="2"/>
      <c r="B25" s="359"/>
      <c r="C25" s="55" t="s">
        <v>77</v>
      </c>
      <c r="D25" s="53" t="s">
        <v>243</v>
      </c>
      <c r="E25" s="88"/>
      <c r="F25" s="77">
        <v>0</v>
      </c>
      <c r="G25" s="34"/>
      <c r="H25" s="64" t="str">
        <f t="shared" si="3"/>
        <v/>
      </c>
      <c r="I25" s="266">
        <f t="shared" si="1"/>
        <v>0</v>
      </c>
      <c r="J25" s="64"/>
      <c r="K25" s="142"/>
      <c r="L25" s="142"/>
      <c r="M25" s="142"/>
    </row>
    <row r="26" spans="1:13" ht="14.5" x14ac:dyDescent="0.35">
      <c r="A26" s="2"/>
      <c r="B26" s="96"/>
      <c r="C26" s="53" t="s">
        <v>79</v>
      </c>
      <c r="D26" s="53" t="s">
        <v>244</v>
      </c>
      <c r="E26" s="88"/>
      <c r="F26" s="77">
        <v>0</v>
      </c>
      <c r="G26" s="34"/>
      <c r="H26" s="64" t="str">
        <f t="shared" si="3"/>
        <v/>
      </c>
      <c r="I26" s="266">
        <f t="shared" si="1"/>
        <v>0</v>
      </c>
      <c r="J26" s="64"/>
      <c r="K26" s="142"/>
      <c r="L26" s="142"/>
      <c r="M26" s="142"/>
    </row>
    <row r="27" spans="1:13" ht="29" x14ac:dyDescent="0.35">
      <c r="A27" s="2"/>
      <c r="B27" s="96"/>
      <c r="C27" s="53" t="s">
        <v>81</v>
      </c>
      <c r="D27" s="55" t="s">
        <v>245</v>
      </c>
      <c r="E27" s="88"/>
      <c r="F27" s="77">
        <v>0</v>
      </c>
      <c r="G27" s="34"/>
      <c r="H27" s="64" t="str">
        <f t="shared" si="3"/>
        <v/>
      </c>
      <c r="I27" s="266">
        <f t="shared" si="1"/>
        <v>0</v>
      </c>
      <c r="J27" s="64"/>
      <c r="K27" s="142"/>
      <c r="L27" s="142"/>
      <c r="M27" s="142"/>
    </row>
    <row r="28" spans="1:13" ht="14.5" x14ac:dyDescent="0.35">
      <c r="A28" s="2"/>
      <c r="B28" s="53"/>
      <c r="C28" s="53" t="s">
        <v>83</v>
      </c>
      <c r="D28" s="53" t="s">
        <v>246</v>
      </c>
      <c r="E28" s="88"/>
      <c r="F28" s="77">
        <v>0</v>
      </c>
      <c r="G28" s="34"/>
      <c r="H28" s="64" t="str">
        <f t="shared" si="3"/>
        <v/>
      </c>
      <c r="I28" s="266">
        <f t="shared" si="1"/>
        <v>0</v>
      </c>
      <c r="J28" s="64"/>
      <c r="K28" s="142"/>
      <c r="L28" s="142"/>
      <c r="M28" s="142"/>
    </row>
    <row r="29" spans="1:13" ht="14.5" x14ac:dyDescent="0.35">
      <c r="A29" s="2"/>
      <c r="B29" s="53"/>
      <c r="C29" s="53" t="s">
        <v>85</v>
      </c>
      <c r="D29" s="55" t="s">
        <v>247</v>
      </c>
      <c r="E29" s="88"/>
      <c r="F29" s="77">
        <v>0</v>
      </c>
      <c r="G29" s="34"/>
      <c r="H29" s="64" t="str">
        <f t="shared" si="3"/>
        <v/>
      </c>
      <c r="I29" s="266">
        <f t="shared" si="1"/>
        <v>0</v>
      </c>
      <c r="J29" s="64"/>
      <c r="K29" s="138"/>
      <c r="L29" s="138"/>
      <c r="M29" s="138"/>
    </row>
    <row r="30" spans="1:13" ht="14.5" x14ac:dyDescent="0.35">
      <c r="A30" s="2"/>
      <c r="B30" s="53"/>
      <c r="C30" s="53" t="s">
        <v>87</v>
      </c>
      <c r="D30" s="53" t="s">
        <v>248</v>
      </c>
      <c r="E30" s="88"/>
      <c r="F30" s="77">
        <v>0</v>
      </c>
      <c r="G30" s="34"/>
      <c r="H30" s="64" t="str">
        <f t="shared" si="3"/>
        <v/>
      </c>
      <c r="I30" s="266">
        <f t="shared" si="1"/>
        <v>0</v>
      </c>
      <c r="J30" s="64"/>
      <c r="K30" s="138"/>
      <c r="L30" s="138"/>
      <c r="M30" s="138"/>
    </row>
    <row r="31" spans="1:13" ht="14.5" x14ac:dyDescent="0.35">
      <c r="A31" s="2"/>
      <c r="B31" s="53"/>
      <c r="C31" s="53" t="s">
        <v>89</v>
      </c>
      <c r="D31" s="53" t="s">
        <v>249</v>
      </c>
      <c r="E31" s="88"/>
      <c r="F31" s="77">
        <v>0</v>
      </c>
      <c r="G31" s="34"/>
      <c r="H31" s="64" t="str">
        <f t="shared" si="3"/>
        <v/>
      </c>
      <c r="I31" s="266">
        <f t="shared" si="1"/>
        <v>0</v>
      </c>
      <c r="J31" s="64"/>
      <c r="K31" s="139"/>
      <c r="L31" s="139"/>
      <c r="M31" s="139"/>
    </row>
    <row r="32" spans="1:13" ht="14.5" x14ac:dyDescent="0.35">
      <c r="A32" s="2"/>
      <c r="B32" s="53"/>
      <c r="C32" s="106" t="s">
        <v>161</v>
      </c>
      <c r="D32" s="53" t="s">
        <v>250</v>
      </c>
      <c r="E32" s="88"/>
      <c r="F32" s="77">
        <v>0</v>
      </c>
      <c r="G32" s="34"/>
      <c r="H32" s="64"/>
      <c r="I32" s="266">
        <f t="shared" si="1"/>
        <v>0</v>
      </c>
      <c r="J32" s="64"/>
      <c r="K32" s="139"/>
      <c r="L32" s="139"/>
      <c r="M32" s="139"/>
    </row>
    <row r="33" spans="1:13" ht="14.5" x14ac:dyDescent="0.35">
      <c r="A33" s="2"/>
      <c r="B33" s="53"/>
      <c r="C33" s="106" t="s">
        <v>181</v>
      </c>
      <c r="D33" s="53" t="s">
        <v>251</v>
      </c>
      <c r="E33" s="88"/>
      <c r="F33" s="77">
        <v>0</v>
      </c>
      <c r="G33" s="34"/>
      <c r="H33" s="64" t="str">
        <f>IF(E33=0,"",(F33-E33)/E33)</f>
        <v/>
      </c>
      <c r="I33" s="266">
        <f t="shared" si="1"/>
        <v>0</v>
      </c>
      <c r="J33" s="64"/>
      <c r="K33" s="138"/>
      <c r="L33" s="138"/>
      <c r="M33" s="138"/>
    </row>
    <row r="34" spans="1:13" ht="14.5" x14ac:dyDescent="0.35">
      <c r="A34" s="2"/>
      <c r="B34" s="54" t="s">
        <v>252</v>
      </c>
      <c r="C34" s="54"/>
      <c r="D34" s="54"/>
      <c r="E34" s="81">
        <f>SUM(E23:E33)</f>
        <v>0</v>
      </c>
      <c r="F34" s="81">
        <f>SUM(F23:F33)</f>
        <v>0</v>
      </c>
      <c r="G34" s="33"/>
      <c r="H34" s="64" t="str">
        <f>IF(E34=0,"",(F34-E34)/E34)</f>
        <v/>
      </c>
      <c r="I34" s="266">
        <f t="shared" si="1"/>
        <v>0</v>
      </c>
      <c r="J34" s="33"/>
      <c r="K34" s="142"/>
      <c r="L34" s="142"/>
      <c r="M34" s="142"/>
    </row>
    <row r="35" spans="1:13" ht="14.5" x14ac:dyDescent="0.35">
      <c r="A35" s="2"/>
      <c r="B35" s="54"/>
      <c r="C35" s="54"/>
      <c r="D35" s="54"/>
      <c r="E35" s="81"/>
      <c r="F35" s="81"/>
      <c r="G35" s="33"/>
      <c r="H35" s="64"/>
      <c r="I35" s="266"/>
      <c r="J35" s="33"/>
      <c r="K35" s="142"/>
      <c r="L35" s="142"/>
      <c r="M35" s="142"/>
    </row>
    <row r="36" spans="1:13" ht="14.5" x14ac:dyDescent="0.35">
      <c r="A36" s="2"/>
      <c r="B36" s="54" t="s">
        <v>253</v>
      </c>
      <c r="C36" s="54"/>
      <c r="D36" s="54"/>
      <c r="E36" s="88">
        <v>0</v>
      </c>
      <c r="F36" s="77">
        <v>0</v>
      </c>
      <c r="G36" s="33"/>
      <c r="H36" s="64" t="str">
        <f>IF(E36=0,"",(F36-E36)/E36)</f>
        <v/>
      </c>
      <c r="I36" s="266">
        <f t="shared" si="1"/>
        <v>0</v>
      </c>
      <c r="J36" s="33"/>
      <c r="K36" s="142"/>
      <c r="L36" s="142"/>
      <c r="M36" s="142"/>
    </row>
    <row r="37" spans="1:13" ht="14.5" x14ac:dyDescent="0.35">
      <c r="A37" s="2"/>
      <c r="B37" s="53"/>
      <c r="C37" s="53"/>
      <c r="D37" s="53"/>
      <c r="E37" s="80"/>
      <c r="F37" s="80"/>
      <c r="G37" s="34"/>
      <c r="H37" s="64"/>
      <c r="I37" s="266"/>
      <c r="J37" s="34"/>
      <c r="K37" s="142"/>
      <c r="L37" s="142"/>
      <c r="M37" s="142"/>
    </row>
    <row r="38" spans="1:13" ht="15" thickBot="1" x14ac:dyDescent="0.4">
      <c r="A38" s="2"/>
      <c r="B38" s="54" t="s">
        <v>254</v>
      </c>
      <c r="C38" s="53"/>
      <c r="D38" s="53"/>
      <c r="E38" s="81">
        <f>E21-E34+E36</f>
        <v>0</v>
      </c>
      <c r="F38" s="81">
        <f>F21-F34+F36</f>
        <v>0</v>
      </c>
      <c r="G38" s="34"/>
      <c r="H38" s="64" t="str">
        <f>IF(E38=0,"",(F38-E38)/E38)</f>
        <v/>
      </c>
      <c r="I38" s="266">
        <f t="shared" si="1"/>
        <v>0</v>
      </c>
      <c r="J38" s="34"/>
      <c r="K38" s="142"/>
      <c r="L38" s="142"/>
      <c r="M38" s="142"/>
    </row>
    <row r="39" spans="1:13" ht="15" thickBot="1" x14ac:dyDescent="0.4">
      <c r="A39" s="3"/>
      <c r="B39" s="54" t="s">
        <v>255</v>
      </c>
      <c r="C39" s="53"/>
      <c r="D39" s="53"/>
      <c r="E39" s="78">
        <f>E14+E21-E34+E36</f>
        <v>0</v>
      </c>
      <c r="F39" s="78">
        <f>F14+F21-F34+F36</f>
        <v>0</v>
      </c>
      <c r="G39" s="33"/>
      <c r="H39" s="64" t="str">
        <f>IF(E39=0,"",(F39-E39)/E39)</f>
        <v/>
      </c>
      <c r="I39" s="266">
        <f t="shared" si="1"/>
        <v>0</v>
      </c>
      <c r="J39" s="33"/>
      <c r="K39" s="142"/>
      <c r="L39" s="142"/>
      <c r="M39" s="142"/>
    </row>
    <row r="40" spans="1:13" ht="14.5" x14ac:dyDescent="0.25">
      <c r="E40" s="91"/>
      <c r="I40" s="266"/>
    </row>
    <row r="41" spans="1:13" ht="14.5" x14ac:dyDescent="0.35">
      <c r="A41" s="2">
        <v>4</v>
      </c>
      <c r="B41" s="358" t="s">
        <v>256</v>
      </c>
      <c r="C41" s="53" t="s">
        <v>106</v>
      </c>
      <c r="D41" s="53" t="s">
        <v>242</v>
      </c>
      <c r="E41" s="88"/>
      <c r="F41" s="77">
        <v>0</v>
      </c>
      <c r="G41" s="34"/>
      <c r="H41" s="64" t="str">
        <f t="shared" ref="H41:H46" si="4">IF(E41=0,"",(F41-E41)/E41)</f>
        <v/>
      </c>
      <c r="I41" s="266">
        <f t="shared" si="1"/>
        <v>0</v>
      </c>
      <c r="J41" s="64"/>
      <c r="K41" s="139"/>
      <c r="L41" s="139"/>
      <c r="M41" s="139"/>
    </row>
    <row r="42" spans="1:13" ht="14.5" x14ac:dyDescent="0.35">
      <c r="A42" s="3"/>
      <c r="B42" s="359"/>
      <c r="C42" s="53" t="s">
        <v>75</v>
      </c>
      <c r="D42" s="53" t="s">
        <v>257</v>
      </c>
      <c r="E42" s="88"/>
      <c r="F42" s="77">
        <v>0</v>
      </c>
      <c r="G42" s="34"/>
      <c r="H42" s="64" t="str">
        <f t="shared" si="4"/>
        <v/>
      </c>
      <c r="I42" s="266">
        <f t="shared" si="1"/>
        <v>0</v>
      </c>
      <c r="J42" s="64"/>
      <c r="K42" s="142"/>
      <c r="L42" s="142"/>
      <c r="M42" s="142"/>
    </row>
    <row r="43" spans="1:13" ht="14.5" x14ac:dyDescent="0.35">
      <c r="A43" s="3"/>
      <c r="B43" s="359"/>
      <c r="C43" s="53" t="s">
        <v>77</v>
      </c>
      <c r="D43" s="53" t="s">
        <v>244</v>
      </c>
      <c r="E43" s="88"/>
      <c r="F43" s="77">
        <v>0</v>
      </c>
      <c r="G43" s="34"/>
      <c r="H43" s="64" t="str">
        <f t="shared" si="4"/>
        <v/>
      </c>
      <c r="I43" s="266">
        <f t="shared" si="1"/>
        <v>0</v>
      </c>
      <c r="J43" s="64"/>
      <c r="K43" s="142"/>
      <c r="L43" s="142"/>
      <c r="M43" s="142"/>
    </row>
    <row r="44" spans="1:13" ht="29" x14ac:dyDescent="0.35">
      <c r="A44" s="3"/>
      <c r="B44" s="359"/>
      <c r="C44" s="53" t="s">
        <v>79</v>
      </c>
      <c r="D44" s="55" t="s">
        <v>245</v>
      </c>
      <c r="E44" s="88"/>
      <c r="F44" s="77">
        <v>0</v>
      </c>
      <c r="G44" s="34"/>
      <c r="H44" s="64" t="str">
        <f t="shared" si="4"/>
        <v/>
      </c>
      <c r="I44" s="266">
        <f t="shared" si="1"/>
        <v>0</v>
      </c>
      <c r="J44" s="64"/>
      <c r="K44" s="142"/>
      <c r="L44" s="142"/>
      <c r="M44" s="142"/>
    </row>
    <row r="45" spans="1:13" ht="14.5" x14ac:dyDescent="0.35">
      <c r="A45" s="3"/>
      <c r="B45" s="359"/>
      <c r="C45" s="53" t="s">
        <v>81</v>
      </c>
      <c r="D45" s="53" t="s">
        <v>250</v>
      </c>
      <c r="E45" s="88"/>
      <c r="F45" s="77">
        <v>0</v>
      </c>
      <c r="G45" s="34"/>
      <c r="H45" s="64" t="str">
        <f t="shared" si="4"/>
        <v/>
      </c>
      <c r="I45" s="266">
        <f t="shared" si="1"/>
        <v>0</v>
      </c>
      <c r="J45" s="64"/>
      <c r="K45" s="142"/>
      <c r="L45" s="142"/>
      <c r="M45" s="142"/>
    </row>
    <row r="46" spans="1:13" ht="14.5" x14ac:dyDescent="0.35">
      <c r="A46" s="3"/>
      <c r="B46" s="359"/>
      <c r="C46" s="106" t="s">
        <v>83</v>
      </c>
      <c r="D46" s="53" t="s">
        <v>90</v>
      </c>
      <c r="E46" s="88"/>
      <c r="F46" s="77">
        <v>0</v>
      </c>
      <c r="G46" s="34"/>
      <c r="H46" s="64" t="str">
        <f t="shared" si="4"/>
        <v/>
      </c>
      <c r="I46" s="266">
        <f t="shared" si="1"/>
        <v>0</v>
      </c>
      <c r="J46" s="64"/>
      <c r="K46" s="142"/>
      <c r="L46" s="142"/>
      <c r="M46" s="142"/>
    </row>
    <row r="47" spans="1:13" ht="14.5" x14ac:dyDescent="0.35">
      <c r="A47" s="2"/>
      <c r="B47" s="54" t="s">
        <v>258</v>
      </c>
      <c r="C47" s="53"/>
      <c r="D47" s="53"/>
      <c r="E47" s="81">
        <f>SUM(E41:E46)</f>
        <v>0</v>
      </c>
      <c r="F47" s="81">
        <f>SUM(F41:F46)</f>
        <v>0</v>
      </c>
      <c r="G47" s="33"/>
      <c r="H47" s="33"/>
      <c r="I47" s="266">
        <f t="shared" si="1"/>
        <v>0</v>
      </c>
      <c r="J47" s="33"/>
      <c r="K47" s="142"/>
      <c r="L47" s="142"/>
      <c r="M47" s="142"/>
    </row>
    <row r="48" spans="1:13" ht="14.5" x14ac:dyDescent="0.35">
      <c r="A48" s="3"/>
      <c r="B48" s="53"/>
      <c r="C48" s="53"/>
      <c r="D48" s="53"/>
      <c r="E48" s="80"/>
      <c r="F48" s="80"/>
      <c r="G48" s="34"/>
      <c r="H48" s="34"/>
      <c r="I48" s="266"/>
      <c r="J48" s="34"/>
      <c r="K48" s="142"/>
      <c r="L48" s="142"/>
      <c r="M48" s="142"/>
    </row>
    <row r="49" spans="1:13" ht="14.5" x14ac:dyDescent="0.35">
      <c r="A49" s="2">
        <v>5</v>
      </c>
      <c r="B49" s="53" t="s">
        <v>259</v>
      </c>
      <c r="C49" s="53" t="s">
        <v>106</v>
      </c>
      <c r="D49" s="53" t="s">
        <v>260</v>
      </c>
      <c r="E49" s="88"/>
      <c r="F49" s="77">
        <v>0</v>
      </c>
      <c r="G49" s="34"/>
      <c r="H49" s="64" t="str">
        <f t="shared" ref="H49:H51" si="5">IF(E49=0,"",(F49-E49)/E49)</f>
        <v/>
      </c>
      <c r="I49" s="266">
        <f t="shared" si="1"/>
        <v>0</v>
      </c>
      <c r="J49" s="64"/>
      <c r="K49" s="142"/>
      <c r="L49" s="142"/>
      <c r="M49" s="142"/>
    </row>
    <row r="50" spans="1:13" ht="14.5" x14ac:dyDescent="0.35">
      <c r="A50" s="3"/>
      <c r="B50" s="53"/>
      <c r="C50" s="53" t="s">
        <v>75</v>
      </c>
      <c r="D50" s="53" t="s">
        <v>90</v>
      </c>
      <c r="E50" s="88"/>
      <c r="F50" s="77">
        <v>0</v>
      </c>
      <c r="G50" s="34"/>
      <c r="H50" s="64" t="str">
        <f t="shared" si="5"/>
        <v/>
      </c>
      <c r="I50" s="266">
        <f t="shared" si="1"/>
        <v>0</v>
      </c>
      <c r="J50" s="64"/>
      <c r="K50" s="142"/>
      <c r="L50" s="142"/>
      <c r="M50" s="142"/>
    </row>
    <row r="51" spans="1:13" ht="14.5" x14ac:dyDescent="0.35">
      <c r="A51" s="3"/>
      <c r="B51" s="54" t="s">
        <v>261</v>
      </c>
      <c r="C51" s="53"/>
      <c r="D51" s="53"/>
      <c r="E51" s="81">
        <f>SUM(E49:E50)</f>
        <v>0</v>
      </c>
      <c r="F51" s="81">
        <f>SUM(F49:F50)</f>
        <v>0</v>
      </c>
      <c r="G51" s="33"/>
      <c r="H51" s="64" t="str">
        <f t="shared" si="5"/>
        <v/>
      </c>
      <c r="I51" s="266">
        <f t="shared" si="1"/>
        <v>0</v>
      </c>
      <c r="J51" s="33"/>
      <c r="K51" s="142"/>
      <c r="L51" s="142"/>
      <c r="M51" s="142"/>
    </row>
    <row r="52" spans="1:13" ht="14.5" x14ac:dyDescent="0.35">
      <c r="A52" s="3"/>
      <c r="B52" s="54"/>
      <c r="C52" s="54"/>
      <c r="D52" s="54"/>
      <c r="E52" s="80"/>
      <c r="F52" s="80"/>
      <c r="G52" s="34"/>
      <c r="H52" s="64"/>
      <c r="I52" s="266"/>
      <c r="J52" s="34"/>
      <c r="K52" s="142"/>
      <c r="L52" s="142"/>
      <c r="M52" s="142"/>
    </row>
    <row r="53" spans="1:13" ht="15" thickBot="1" x14ac:dyDescent="0.4">
      <c r="A53" s="3"/>
      <c r="B53" s="54" t="s">
        <v>262</v>
      </c>
      <c r="C53" s="53"/>
      <c r="D53" s="53"/>
      <c r="E53" s="104">
        <f>E39-E47-E51</f>
        <v>0</v>
      </c>
      <c r="F53" s="104">
        <f>F39-F47-F51</f>
        <v>0</v>
      </c>
      <c r="G53" s="33"/>
      <c r="H53" s="64" t="str">
        <f>IF(E53=0,"",(F53-E53)/E53)</f>
        <v/>
      </c>
      <c r="I53" s="266">
        <f t="shared" si="1"/>
        <v>0</v>
      </c>
      <c r="J53" s="33"/>
      <c r="K53" s="142"/>
      <c r="L53" s="142"/>
      <c r="M53" s="142"/>
    </row>
    <row r="54" spans="1:13" ht="15" thickTop="1" x14ac:dyDescent="0.35">
      <c r="A54" s="3"/>
      <c r="B54" s="53"/>
      <c r="C54" s="53"/>
      <c r="D54" s="53"/>
      <c r="E54" s="79"/>
      <c r="F54" s="79"/>
      <c r="G54" s="34"/>
      <c r="H54" s="34"/>
      <c r="I54" s="266"/>
      <c r="J54" s="34"/>
      <c r="K54" s="142"/>
      <c r="L54" s="142"/>
      <c r="M54" s="142"/>
    </row>
    <row r="55" spans="1:13" ht="25.5" customHeight="1" x14ac:dyDescent="0.35">
      <c r="A55" s="2">
        <v>9</v>
      </c>
      <c r="B55" s="53" t="s">
        <v>263</v>
      </c>
      <c r="C55" s="53" t="s">
        <v>106</v>
      </c>
      <c r="D55" s="55" t="s">
        <v>264</v>
      </c>
      <c r="E55" s="88"/>
      <c r="F55" s="77">
        <v>0</v>
      </c>
      <c r="G55" s="34"/>
      <c r="H55" s="64" t="str">
        <f t="shared" ref="H55:H57" si="6">IF(E55=0,"",(F55-E55)/E55)</f>
        <v/>
      </c>
      <c r="I55" s="266">
        <f t="shared" si="1"/>
        <v>0</v>
      </c>
      <c r="J55" s="64"/>
      <c r="K55" s="142"/>
      <c r="L55" s="142"/>
      <c r="M55" s="142"/>
    </row>
    <row r="56" spans="1:13" ht="14.5" x14ac:dyDescent="0.35">
      <c r="A56" s="3"/>
      <c r="B56" s="53"/>
      <c r="C56" s="53" t="s">
        <v>75</v>
      </c>
      <c r="D56" s="55" t="s">
        <v>265</v>
      </c>
      <c r="E56" s="88"/>
      <c r="F56" s="77">
        <v>0</v>
      </c>
      <c r="G56" s="34"/>
      <c r="H56" s="64" t="str">
        <f t="shared" si="6"/>
        <v/>
      </c>
      <c r="I56" s="266">
        <f t="shared" si="1"/>
        <v>0</v>
      </c>
      <c r="J56" s="64"/>
      <c r="K56" s="142"/>
      <c r="L56" s="142"/>
      <c r="M56" s="142"/>
    </row>
    <row r="57" spans="1:13" ht="26.25" customHeight="1" x14ac:dyDescent="0.35">
      <c r="A57" s="3">
        <v>10</v>
      </c>
      <c r="B57" s="53" t="s">
        <v>266</v>
      </c>
      <c r="C57" s="53" t="s">
        <v>106</v>
      </c>
      <c r="D57" s="55" t="s">
        <v>267</v>
      </c>
      <c r="E57" s="88"/>
      <c r="F57" s="77">
        <v>0</v>
      </c>
      <c r="G57" s="103"/>
      <c r="H57" s="64" t="str">
        <f t="shared" si="6"/>
        <v/>
      </c>
      <c r="I57" s="266">
        <f t="shared" si="1"/>
        <v>0</v>
      </c>
      <c r="J57" s="102"/>
      <c r="K57" s="139"/>
      <c r="L57" s="139"/>
      <c r="M57" s="139"/>
    </row>
    <row r="58" spans="1:13" ht="14.5" x14ac:dyDescent="0.35">
      <c r="A58" s="3"/>
      <c r="B58" s="53"/>
      <c r="C58" s="53" t="s">
        <v>75</v>
      </c>
      <c r="D58" s="53" t="s">
        <v>268</v>
      </c>
      <c r="E58" s="88"/>
      <c r="F58" s="77">
        <v>0</v>
      </c>
      <c r="G58" s="34"/>
      <c r="H58" s="64" t="str">
        <f>IF(E57=0,"",(F57-E57)/E57)</f>
        <v/>
      </c>
      <c r="I58" s="266">
        <f t="shared" si="1"/>
        <v>0</v>
      </c>
      <c r="J58" s="64"/>
      <c r="K58" s="142"/>
      <c r="L58" s="142"/>
      <c r="M58" s="142"/>
    </row>
    <row r="59" spans="1:13" ht="14.5" x14ac:dyDescent="0.35">
      <c r="A59" s="3"/>
      <c r="B59" s="53"/>
      <c r="C59" s="53"/>
      <c r="D59" s="53"/>
      <c r="E59" s="291"/>
      <c r="F59" s="97"/>
      <c r="G59" s="34"/>
      <c r="H59" s="64"/>
      <c r="I59" s="266"/>
      <c r="J59" s="64"/>
      <c r="K59" s="142"/>
      <c r="L59" s="142"/>
      <c r="M59" s="142"/>
    </row>
    <row r="60" spans="1:13" ht="14.5" x14ac:dyDescent="0.35">
      <c r="A60" s="3">
        <v>11</v>
      </c>
      <c r="B60" s="53" t="s">
        <v>269</v>
      </c>
      <c r="C60" s="53"/>
      <c r="D60" s="53"/>
      <c r="E60" s="88">
        <v>0</v>
      </c>
      <c r="F60" s="77">
        <v>0</v>
      </c>
      <c r="G60" s="34"/>
      <c r="H60" s="64" t="str">
        <f>IF(E59=0,"",(F59-E59)/E59)</f>
        <v/>
      </c>
      <c r="I60" s="266">
        <f t="shared" si="1"/>
        <v>0</v>
      </c>
      <c r="J60" s="64"/>
      <c r="K60" s="142"/>
      <c r="L60" s="142"/>
      <c r="M60" s="142"/>
    </row>
    <row r="61" spans="1:13" ht="14.5" x14ac:dyDescent="0.35">
      <c r="A61" s="3"/>
      <c r="B61" s="53"/>
      <c r="C61" s="53"/>
      <c r="D61" s="53"/>
      <c r="E61" s="291"/>
      <c r="F61" s="97"/>
      <c r="G61" s="34"/>
      <c r="H61" s="64"/>
      <c r="I61" s="266"/>
      <c r="J61" s="64"/>
      <c r="K61" s="142"/>
      <c r="L61" s="142"/>
      <c r="M61" s="142"/>
    </row>
    <row r="62" spans="1:13" ht="15" thickBot="1" x14ac:dyDescent="0.4">
      <c r="A62" s="3"/>
      <c r="B62" s="54" t="s">
        <v>270</v>
      </c>
      <c r="C62" s="53"/>
      <c r="D62" s="53"/>
      <c r="E62" s="104">
        <f>SUM(E55:E60)</f>
        <v>0</v>
      </c>
      <c r="F62" s="104">
        <f>SUM(F55:F60)</f>
        <v>0</v>
      </c>
      <c r="G62" s="33"/>
      <c r="H62" s="64" t="str">
        <f>IF(E61=0,"",(F61-E61)/E61)</f>
        <v/>
      </c>
      <c r="I62" s="266">
        <f t="shared" si="1"/>
        <v>0</v>
      </c>
      <c r="J62" s="33"/>
      <c r="K62" s="142"/>
      <c r="L62" s="142"/>
      <c r="M62" s="142"/>
    </row>
    <row r="63" spans="1:13" ht="15" thickTop="1" x14ac:dyDescent="0.35">
      <c r="A63" s="3"/>
      <c r="B63" s="53"/>
      <c r="C63" s="53"/>
      <c r="D63" s="53"/>
      <c r="E63" s="80"/>
      <c r="F63" s="295" t="str">
        <f>IF(F53=F62,"","The balance sheet does not balance")</f>
        <v/>
      </c>
      <c r="G63" s="34"/>
      <c r="H63" s="34"/>
      <c r="I63" s="34"/>
      <c r="J63" s="34"/>
      <c r="K63" s="142"/>
      <c r="L63" s="142"/>
      <c r="M63" s="142"/>
    </row>
    <row r="64" spans="1:13" ht="14.5" x14ac:dyDescent="0.35">
      <c r="B64" s="34"/>
      <c r="C64" s="34"/>
      <c r="D64" s="34"/>
      <c r="E64" s="90"/>
      <c r="F64" s="90"/>
      <c r="G64" s="34"/>
      <c r="H64" s="34"/>
      <c r="I64" s="34"/>
      <c r="J64" s="34"/>
      <c r="K64" s="34"/>
    </row>
    <row r="65" spans="5:6" x14ac:dyDescent="0.25">
      <c r="E65" s="91"/>
      <c r="F65" s="91"/>
    </row>
  </sheetData>
  <sheetProtection sheet="1" objects="1" scenarios="1"/>
  <mergeCells count="2">
    <mergeCell ref="B23:B25"/>
    <mergeCell ref="B41:B46"/>
  </mergeCells>
  <phoneticPr fontId="3" type="noConversion"/>
  <pageMargins left="0.3" right="0.36" top="0.21" bottom="0.28999999999999998" header="0.24" footer="0.24"/>
  <pageSetup paperSize="8" scale="81" orientation="landscape" r:id="rId1"/>
  <headerFooter alignWithMargins="0"/>
  <ignoredErrors>
    <ignoredError sqref="E4:F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5"/>
  <sheetViews>
    <sheetView zoomScaleNormal="100" workbookViewId="0">
      <selection activeCell="C19" sqref="C19"/>
    </sheetView>
  </sheetViews>
  <sheetFormatPr defaultColWidth="9.08984375" defaultRowHeight="12.5" x14ac:dyDescent="0.25"/>
  <cols>
    <col min="1" max="1" width="9.08984375" style="1"/>
    <col min="2" max="2" width="62.453125" style="1" customWidth="1"/>
    <col min="3" max="4" width="9.08984375" style="1" customWidth="1"/>
    <col min="5" max="5" width="9.08984375" style="1"/>
    <col min="6" max="7" width="8.54296875" style="69" customWidth="1"/>
    <col min="8" max="8" width="13.90625" style="1" customWidth="1"/>
    <col min="9" max="16384" width="9.08984375" style="1"/>
  </cols>
  <sheetData>
    <row r="1" spans="1:8" ht="13" x14ac:dyDescent="0.3">
      <c r="A1" s="21"/>
      <c r="B1" s="22">
        <f>Declaration!C3</f>
        <v>0</v>
      </c>
      <c r="C1" s="14"/>
      <c r="D1" s="14"/>
      <c r="E1" s="14"/>
      <c r="F1" s="66"/>
      <c r="G1" s="66"/>
      <c r="H1" s="14"/>
    </row>
    <row r="2" spans="1:8" ht="13" x14ac:dyDescent="0.3">
      <c r="A2" s="21"/>
      <c r="B2" s="21"/>
      <c r="C2" s="14"/>
      <c r="D2" s="14"/>
      <c r="E2" s="14"/>
      <c r="F2" s="66"/>
      <c r="G2" s="66"/>
      <c r="H2" s="14"/>
    </row>
    <row r="3" spans="1:8" ht="13" x14ac:dyDescent="0.3">
      <c r="A3" s="23"/>
      <c r="B3" s="22" t="s">
        <v>271</v>
      </c>
      <c r="C3" s="14"/>
      <c r="D3" s="14"/>
      <c r="E3" s="14"/>
      <c r="F3" s="66"/>
      <c r="G3" s="66"/>
      <c r="H3" s="14"/>
    </row>
    <row r="4" spans="1:8" ht="36" x14ac:dyDescent="0.3">
      <c r="A4" s="14"/>
      <c r="B4" s="14"/>
      <c r="C4" s="267" t="str">
        <f>Income!E2</f>
        <v>SPF Forecast 
2024-25</v>
      </c>
      <c r="D4" s="169" t="str">
        <f>Income!F2</f>
        <v>FFU Forecast 
2024-25</v>
      </c>
      <c r="E4" s="66"/>
      <c r="F4" s="168" t="str">
        <f>+SOCIE!F3</f>
        <v>Variance</v>
      </c>
      <c r="G4" s="169" t="str">
        <f>+SOCIE!G3</f>
        <v>Variance</v>
      </c>
      <c r="H4" s="14"/>
    </row>
    <row r="5" spans="1:8" ht="13" x14ac:dyDescent="0.3">
      <c r="A5" s="24">
        <v>1</v>
      </c>
      <c r="B5" s="24" t="s">
        <v>272</v>
      </c>
      <c r="C5" s="268" t="s">
        <v>39</v>
      </c>
      <c r="D5" s="170" t="s">
        <v>39</v>
      </c>
      <c r="E5" s="66"/>
      <c r="F5" s="171" t="s">
        <v>40</v>
      </c>
      <c r="G5" s="172" t="s">
        <v>41</v>
      </c>
      <c r="H5" s="14"/>
    </row>
    <row r="6" spans="1:8" ht="13" x14ac:dyDescent="0.3">
      <c r="A6" s="25"/>
      <c r="B6" s="24"/>
      <c r="C6" s="14"/>
      <c r="D6" s="14"/>
      <c r="E6" s="14"/>
      <c r="F6" s="66"/>
      <c r="G6" s="66"/>
      <c r="H6" s="14"/>
    </row>
    <row r="7" spans="1:8" ht="13" x14ac:dyDescent="0.3">
      <c r="A7" s="25"/>
      <c r="B7" s="25" t="s">
        <v>273</v>
      </c>
      <c r="C7" s="94">
        <f>'Balance sheet'!E18</f>
        <v>0</v>
      </c>
      <c r="D7" s="94">
        <f>'Balance sheet'!F18</f>
        <v>0</v>
      </c>
      <c r="E7" s="14"/>
      <c r="F7" s="68" t="str">
        <f t="shared" ref="F7:F22" si="0">IF(C7=0,"",(D7-C7)/C7)</f>
        <v/>
      </c>
      <c r="G7" s="269">
        <f>D7-C7</f>
        <v>0</v>
      </c>
      <c r="H7" s="14"/>
    </row>
    <row r="8" spans="1:8" ht="13" x14ac:dyDescent="0.3">
      <c r="A8" s="25"/>
      <c r="B8" s="26" t="s">
        <v>274</v>
      </c>
      <c r="C8" s="74"/>
      <c r="D8" s="74"/>
      <c r="E8" s="14"/>
      <c r="F8" s="68"/>
      <c r="G8" s="269"/>
      <c r="H8" s="14"/>
    </row>
    <row r="9" spans="1:8" ht="13" x14ac:dyDescent="0.3">
      <c r="A9" s="25"/>
      <c r="B9" s="25" t="s">
        <v>275</v>
      </c>
      <c r="C9" s="94"/>
      <c r="D9" s="92">
        <v>0</v>
      </c>
      <c r="E9" s="14"/>
      <c r="F9" s="68" t="str">
        <f t="shared" si="0"/>
        <v/>
      </c>
      <c r="G9" s="269">
        <f t="shared" ref="G9:G34" si="1">D9-C9</f>
        <v>0</v>
      </c>
      <c r="H9" s="14"/>
    </row>
    <row r="10" spans="1:8" ht="13" x14ac:dyDescent="0.3">
      <c r="A10" s="25"/>
      <c r="B10" s="25" t="s">
        <v>276</v>
      </c>
      <c r="C10" s="94"/>
      <c r="D10" s="92">
        <v>0</v>
      </c>
      <c r="E10" s="14"/>
      <c r="F10" s="68" t="str">
        <f t="shared" si="0"/>
        <v/>
      </c>
      <c r="G10" s="269">
        <f t="shared" si="1"/>
        <v>0</v>
      </c>
      <c r="H10" s="14"/>
    </row>
    <row r="11" spans="1:8" ht="13.5" thickBot="1" x14ac:dyDescent="0.35">
      <c r="A11" s="25"/>
      <c r="B11" s="14"/>
      <c r="C11" s="93">
        <f>SUM(C9:C10)</f>
        <v>0</v>
      </c>
      <c r="D11" s="93">
        <f>SUM(D9:D10)</f>
        <v>0</v>
      </c>
      <c r="E11" s="14"/>
      <c r="F11" s="68" t="str">
        <f>IF(C11=0,"",(D11-C11)/C11)</f>
        <v/>
      </c>
      <c r="G11" s="269">
        <f>D11-C11</f>
        <v>0</v>
      </c>
    </row>
    <row r="12" spans="1:8" ht="13.5" thickTop="1" x14ac:dyDescent="0.3">
      <c r="A12" s="25"/>
      <c r="B12" s="297" t="s">
        <v>277</v>
      </c>
      <c r="C12" s="75"/>
      <c r="D12" s="75"/>
      <c r="E12" s="14"/>
      <c r="F12" s="68"/>
      <c r="G12" s="269"/>
    </row>
    <row r="13" spans="1:8" ht="13" x14ac:dyDescent="0.3">
      <c r="A13" s="25"/>
      <c r="B13" s="14"/>
      <c r="F13" s="1"/>
      <c r="G13" s="1"/>
    </row>
    <row r="14" spans="1:8" ht="13" x14ac:dyDescent="0.3">
      <c r="A14" s="14"/>
      <c r="H14" s="14"/>
    </row>
    <row r="15" spans="1:8" ht="13" x14ac:dyDescent="0.3">
      <c r="A15" s="14"/>
      <c r="H15" s="14"/>
    </row>
    <row r="16" spans="1:8" ht="13" x14ac:dyDescent="0.3">
      <c r="A16" s="14"/>
      <c r="B16" s="14"/>
      <c r="C16" s="65"/>
      <c r="D16" s="65"/>
      <c r="E16" s="66"/>
      <c r="F16" s="68"/>
      <c r="G16" s="269"/>
      <c r="H16" s="14"/>
    </row>
    <row r="17" spans="1:10" ht="13" x14ac:dyDescent="0.3">
      <c r="A17" s="24">
        <v>2</v>
      </c>
      <c r="B17" s="24" t="s">
        <v>278</v>
      </c>
      <c r="C17" s="73"/>
      <c r="D17" s="73"/>
      <c r="E17" s="66"/>
      <c r="F17" s="68"/>
      <c r="G17" s="269"/>
      <c r="H17" s="14"/>
    </row>
    <row r="18" spans="1:10" ht="13" x14ac:dyDescent="0.3">
      <c r="A18" s="25"/>
      <c r="B18" s="24"/>
      <c r="C18" s="75"/>
      <c r="D18" s="75"/>
      <c r="E18" s="14"/>
      <c r="F18" s="68"/>
      <c r="G18" s="269"/>
      <c r="H18" s="14"/>
    </row>
    <row r="19" spans="1:10" ht="13" x14ac:dyDescent="0.3">
      <c r="A19" s="25"/>
      <c r="B19" s="25" t="s">
        <v>273</v>
      </c>
      <c r="C19" s="94">
        <f>'Balance sheet'!E19</f>
        <v>0</v>
      </c>
      <c r="D19" s="94">
        <f>'Balance sheet'!F19</f>
        <v>0</v>
      </c>
      <c r="E19" s="14"/>
      <c r="F19" s="68" t="str">
        <f t="shared" si="0"/>
        <v/>
      </c>
      <c r="G19" s="269">
        <f t="shared" si="1"/>
        <v>0</v>
      </c>
      <c r="H19" s="14"/>
    </row>
    <row r="20" spans="1:10" ht="13" x14ac:dyDescent="0.3">
      <c r="A20" s="25"/>
      <c r="B20" s="26" t="s">
        <v>274</v>
      </c>
      <c r="C20" s="95"/>
      <c r="D20" s="95"/>
      <c r="E20" s="14"/>
      <c r="F20" s="68"/>
      <c r="G20" s="269"/>
      <c r="H20" s="14"/>
    </row>
    <row r="21" spans="1:10" ht="13" x14ac:dyDescent="0.3">
      <c r="A21" s="25"/>
      <c r="B21" s="25" t="s">
        <v>275</v>
      </c>
      <c r="C21" s="94"/>
      <c r="D21" s="92">
        <v>0</v>
      </c>
      <c r="E21" s="14"/>
      <c r="F21" s="68" t="str">
        <f t="shared" si="0"/>
        <v/>
      </c>
      <c r="G21" s="269">
        <f t="shared" si="1"/>
        <v>0</v>
      </c>
      <c r="H21" s="14"/>
    </row>
    <row r="22" spans="1:10" ht="13" x14ac:dyDescent="0.3">
      <c r="A22" s="25"/>
      <c r="B22" s="25" t="s">
        <v>276</v>
      </c>
      <c r="C22" s="94"/>
      <c r="D22" s="92">
        <v>0</v>
      </c>
      <c r="E22" s="14"/>
      <c r="F22" s="68" t="str">
        <f t="shared" si="0"/>
        <v/>
      </c>
      <c r="G22" s="269">
        <f t="shared" si="1"/>
        <v>0</v>
      </c>
      <c r="H22" s="14"/>
    </row>
    <row r="23" spans="1:10" ht="13.5" thickBot="1" x14ac:dyDescent="0.35">
      <c r="A23" s="25"/>
      <c r="B23" s="25"/>
      <c r="C23" s="93">
        <f>SUM(C21:C22)</f>
        <v>0</v>
      </c>
      <c r="D23" s="93">
        <f>SUM(D21:D22)</f>
        <v>0</v>
      </c>
      <c r="E23" s="14"/>
      <c r="F23" s="66"/>
      <c r="G23" s="269">
        <f>D23-C23</f>
        <v>0</v>
      </c>
    </row>
    <row r="24" spans="1:10" ht="13.5" thickTop="1" x14ac:dyDescent="0.3">
      <c r="A24" s="25"/>
      <c r="B24" s="297" t="s">
        <v>277</v>
      </c>
      <c r="C24" s="75"/>
      <c r="D24" s="75"/>
      <c r="E24" s="14"/>
      <c r="F24" s="66"/>
      <c r="G24" s="269"/>
    </row>
    <row r="25" spans="1:10" ht="13" x14ac:dyDescent="0.3">
      <c r="A25" s="25"/>
      <c r="F25" s="1"/>
      <c r="G25" s="269"/>
    </row>
    <row r="26" spans="1:10" ht="13" x14ac:dyDescent="0.3">
      <c r="A26" s="302">
        <v>3</v>
      </c>
      <c r="B26" s="302" t="s">
        <v>279</v>
      </c>
      <c r="C26" s="303" t="s">
        <v>280</v>
      </c>
      <c r="D26" s="303" t="s">
        <v>280</v>
      </c>
      <c r="E26" s="303" t="s">
        <v>280</v>
      </c>
      <c r="F26" s="303" t="s">
        <v>280</v>
      </c>
      <c r="G26" s="269"/>
      <c r="H26" s="304" t="s">
        <v>280</v>
      </c>
      <c r="I26" s="304" t="s">
        <v>280</v>
      </c>
      <c r="J26" s="304" t="s">
        <v>280</v>
      </c>
    </row>
    <row r="27" spans="1:10" ht="13" x14ac:dyDescent="0.3">
      <c r="A27" s="303" t="s">
        <v>280</v>
      </c>
      <c r="B27" s="303" t="s">
        <v>281</v>
      </c>
      <c r="C27" s="305"/>
      <c r="D27" s="306"/>
      <c r="E27" s="303" t="s">
        <v>280</v>
      </c>
      <c r="F27" s="307">
        <v>0</v>
      </c>
      <c r="G27" s="269">
        <f t="shared" ref="G27" si="2">D27-C27</f>
        <v>0</v>
      </c>
      <c r="H27" s="307"/>
    </row>
    <row r="28" spans="1:10" ht="13" x14ac:dyDescent="0.3">
      <c r="A28" s="14"/>
      <c r="H28" s="14"/>
    </row>
    <row r="29" spans="1:10" ht="13" x14ac:dyDescent="0.3">
      <c r="A29" s="14"/>
      <c r="B29" s="14"/>
      <c r="C29" s="65"/>
      <c r="D29" s="65"/>
      <c r="E29" s="66"/>
      <c r="F29" s="65"/>
      <c r="G29" s="269"/>
      <c r="H29" s="14"/>
    </row>
    <row r="30" spans="1:10" ht="13" x14ac:dyDescent="0.3">
      <c r="A30" s="24">
        <v>3</v>
      </c>
      <c r="B30" s="24" t="s">
        <v>282</v>
      </c>
      <c r="C30" s="73"/>
      <c r="D30" s="73"/>
      <c r="E30" s="66"/>
      <c r="F30" s="67"/>
      <c r="G30" s="269"/>
      <c r="H30" s="14"/>
    </row>
    <row r="31" spans="1:10" ht="13" x14ac:dyDescent="0.3">
      <c r="A31" s="25"/>
      <c r="B31" s="24"/>
      <c r="C31" s="75"/>
      <c r="D31" s="75"/>
      <c r="E31" s="14"/>
      <c r="F31" s="66"/>
      <c r="G31" s="269"/>
      <c r="H31" s="14"/>
    </row>
    <row r="32" spans="1:10" ht="13" x14ac:dyDescent="0.3">
      <c r="A32" s="25"/>
      <c r="B32" s="25" t="s">
        <v>283</v>
      </c>
      <c r="C32" s="94"/>
      <c r="D32" s="92">
        <v>0</v>
      </c>
      <c r="E32" s="14"/>
      <c r="F32" s="68" t="str">
        <f t="shared" ref="F32:F34" si="3">IF(C32=0,"",(D32-C32)/C32)</f>
        <v/>
      </c>
      <c r="G32" s="269">
        <f t="shared" si="1"/>
        <v>0</v>
      </c>
      <c r="H32" s="14"/>
    </row>
    <row r="33" spans="1:8" ht="13" x14ac:dyDescent="0.3">
      <c r="A33" s="25"/>
      <c r="B33" s="25" t="s">
        <v>284</v>
      </c>
      <c r="C33" s="94"/>
      <c r="D33" s="92">
        <v>0</v>
      </c>
      <c r="E33" s="14"/>
      <c r="F33" s="68" t="str">
        <f t="shared" si="3"/>
        <v/>
      </c>
      <c r="G33" s="269">
        <f t="shared" si="1"/>
        <v>0</v>
      </c>
      <c r="H33" s="14"/>
    </row>
    <row r="34" spans="1:8" ht="13" x14ac:dyDescent="0.3">
      <c r="A34" s="25"/>
      <c r="B34" s="25" t="s">
        <v>285</v>
      </c>
      <c r="C34" s="94"/>
      <c r="D34" s="92">
        <v>0</v>
      </c>
      <c r="E34" s="14"/>
      <c r="F34" s="68" t="str">
        <f t="shared" si="3"/>
        <v/>
      </c>
      <c r="G34" s="269">
        <f t="shared" si="1"/>
        <v>0</v>
      </c>
      <c r="H34" s="14"/>
    </row>
    <row r="35" spans="1:8" ht="13.5" thickBot="1" x14ac:dyDescent="0.35">
      <c r="A35" s="14"/>
      <c r="B35" s="14"/>
      <c r="C35" s="93">
        <f>SUM(C32:C34)</f>
        <v>0</v>
      </c>
      <c r="D35" s="93">
        <f>SUM(D32:D34)</f>
        <v>0</v>
      </c>
      <c r="E35" s="14"/>
      <c r="F35" s="68"/>
      <c r="G35" s="68"/>
      <c r="H35" s="14"/>
    </row>
    <row r="36" spans="1:8" ht="13.5" thickTop="1" x14ac:dyDescent="0.3">
      <c r="A36" s="14"/>
      <c r="B36" s="14"/>
      <c r="C36" s="75"/>
      <c r="D36" s="75"/>
      <c r="E36" s="14"/>
      <c r="F36" s="68"/>
      <c r="G36" s="68"/>
      <c r="H36" s="14"/>
    </row>
    <row r="37" spans="1:8" ht="13" x14ac:dyDescent="0.3">
      <c r="A37" s="25"/>
      <c r="B37" s="28"/>
      <c r="C37" s="75"/>
      <c r="D37" s="75"/>
      <c r="E37" s="14"/>
      <c r="F37" s="66"/>
      <c r="G37" s="66"/>
      <c r="H37" s="14"/>
    </row>
    <row r="38" spans="1:8" ht="36" x14ac:dyDescent="0.3">
      <c r="A38" s="25"/>
      <c r="B38" s="28"/>
      <c r="C38" s="267" t="str">
        <f>C4</f>
        <v>SPF Forecast 
2024-25</v>
      </c>
      <c r="D38" s="169" t="str">
        <f>D4</f>
        <v>FFU Forecast 
2024-25</v>
      </c>
      <c r="E38" s="66"/>
      <c r="F38" s="168" t="str">
        <f>F4</f>
        <v>Variance</v>
      </c>
      <c r="G38" s="169" t="str">
        <f>G4</f>
        <v>Variance</v>
      </c>
      <c r="H38" s="14"/>
    </row>
    <row r="39" spans="1:8" ht="13" x14ac:dyDescent="0.3">
      <c r="A39" s="24">
        <v>4</v>
      </c>
      <c r="B39" s="27" t="s">
        <v>286</v>
      </c>
      <c r="C39" s="270" t="s">
        <v>39</v>
      </c>
      <c r="D39" s="222" t="s">
        <v>39</v>
      </c>
      <c r="E39" s="66"/>
      <c r="F39" s="171" t="s">
        <v>40</v>
      </c>
      <c r="G39" s="172" t="s">
        <v>41</v>
      </c>
      <c r="H39" s="14"/>
    </row>
    <row r="40" spans="1:8" ht="13" x14ac:dyDescent="0.3">
      <c r="A40" s="24"/>
      <c r="B40" s="27"/>
      <c r="C40" s="75"/>
      <c r="D40" s="75"/>
      <c r="E40" s="14"/>
      <c r="F40" s="66"/>
      <c r="G40" s="66"/>
      <c r="H40" s="14"/>
    </row>
    <row r="41" spans="1:8" ht="13" x14ac:dyDescent="0.3">
      <c r="A41" s="24"/>
      <c r="B41" s="31" t="s">
        <v>287</v>
      </c>
      <c r="C41" s="75"/>
      <c r="D41" s="75"/>
      <c r="E41" s="14"/>
      <c r="F41" s="66"/>
      <c r="G41" s="66"/>
      <c r="H41" s="14"/>
    </row>
    <row r="42" spans="1:8" ht="13" x14ac:dyDescent="0.3">
      <c r="A42" s="25"/>
      <c r="B42" s="29" t="s">
        <v>288</v>
      </c>
      <c r="C42" s="94"/>
      <c r="D42" s="92">
        <v>0</v>
      </c>
      <c r="E42" s="14"/>
      <c r="F42" s="68"/>
      <c r="G42" s="269">
        <f t="shared" ref="G42:G53" si="4">D42-C42</f>
        <v>0</v>
      </c>
      <c r="H42" s="14"/>
    </row>
    <row r="43" spans="1:8" ht="13" x14ac:dyDescent="0.3">
      <c r="A43" s="30"/>
      <c r="B43" s="30" t="s">
        <v>289</v>
      </c>
      <c r="C43" s="94"/>
      <c r="D43" s="92">
        <v>0</v>
      </c>
      <c r="E43" s="14"/>
      <c r="F43" s="68"/>
      <c r="G43" s="269">
        <f t="shared" si="4"/>
        <v>0</v>
      </c>
      <c r="H43" s="14"/>
    </row>
    <row r="44" spans="1:8" ht="13.5" thickBot="1" x14ac:dyDescent="0.35">
      <c r="A44" s="30"/>
      <c r="B44" s="30"/>
      <c r="C44" s="93">
        <f>SUM(C42:C43)</f>
        <v>0</v>
      </c>
      <c r="D44" s="93">
        <f>SUM(D42:D43)</f>
        <v>0</v>
      </c>
      <c r="E44" s="14"/>
      <c r="F44" s="68" t="str">
        <f>IF(C44=0,"",(D44-C44)/C44)</f>
        <v/>
      </c>
      <c r="G44" s="269">
        <f t="shared" si="4"/>
        <v>0</v>
      </c>
      <c r="H44" s="14"/>
    </row>
    <row r="45" spans="1:8" ht="13.5" thickTop="1" x14ac:dyDescent="0.3">
      <c r="A45" s="30"/>
      <c r="B45" s="32" t="s">
        <v>290</v>
      </c>
      <c r="C45" s="95"/>
      <c r="D45" s="95"/>
      <c r="E45" s="14"/>
      <c r="F45" s="68"/>
      <c r="G45" s="269"/>
      <c r="H45" s="14"/>
    </row>
    <row r="46" spans="1:8" ht="13" x14ac:dyDescent="0.3">
      <c r="A46" s="30"/>
      <c r="B46" s="29" t="s">
        <v>291</v>
      </c>
      <c r="C46" s="94"/>
      <c r="D46" s="92">
        <v>0</v>
      </c>
      <c r="E46" s="14"/>
      <c r="F46" s="68"/>
      <c r="G46" s="269">
        <f t="shared" si="4"/>
        <v>0</v>
      </c>
      <c r="H46" s="14"/>
    </row>
    <row r="47" spans="1:8" ht="13" x14ac:dyDescent="0.3">
      <c r="A47" s="30"/>
      <c r="B47" s="29" t="s">
        <v>292</v>
      </c>
      <c r="C47" s="94"/>
      <c r="D47" s="92">
        <v>0</v>
      </c>
      <c r="E47" s="14"/>
      <c r="F47" s="68"/>
      <c r="G47" s="269">
        <f t="shared" si="4"/>
        <v>0</v>
      </c>
      <c r="H47" s="14"/>
    </row>
    <row r="48" spans="1:8" ht="13" x14ac:dyDescent="0.3">
      <c r="A48" s="30"/>
      <c r="B48" s="29" t="s">
        <v>293</v>
      </c>
      <c r="C48" s="94"/>
      <c r="D48" s="92">
        <v>0</v>
      </c>
      <c r="E48" s="14"/>
      <c r="F48" s="68"/>
      <c r="G48" s="269">
        <f t="shared" si="4"/>
        <v>0</v>
      </c>
      <c r="H48" s="14"/>
    </row>
    <row r="49" spans="1:8" ht="13" x14ac:dyDescent="0.3">
      <c r="A49" s="30"/>
      <c r="B49" s="29" t="s">
        <v>294</v>
      </c>
      <c r="C49" s="94"/>
      <c r="D49" s="92">
        <v>0</v>
      </c>
      <c r="E49" s="14"/>
      <c r="F49" s="68"/>
      <c r="G49" s="269">
        <f t="shared" si="4"/>
        <v>0</v>
      </c>
      <c r="H49" s="14"/>
    </row>
    <row r="50" spans="1:8" ht="13" x14ac:dyDescent="0.3">
      <c r="A50" s="30"/>
      <c r="B50" s="29" t="s">
        <v>295</v>
      </c>
      <c r="C50" s="94"/>
      <c r="D50" s="92">
        <v>0</v>
      </c>
      <c r="E50" s="14"/>
      <c r="F50" s="68"/>
      <c r="G50" s="269">
        <f t="shared" si="4"/>
        <v>0</v>
      </c>
      <c r="H50" s="14"/>
    </row>
    <row r="51" spans="1:8" ht="13" x14ac:dyDescent="0.3">
      <c r="A51" s="30"/>
      <c r="B51" s="29" t="s">
        <v>296</v>
      </c>
      <c r="C51" s="94"/>
      <c r="D51" s="92">
        <v>0</v>
      </c>
      <c r="E51" s="14"/>
      <c r="F51" s="68"/>
      <c r="G51" s="269">
        <f t="shared" si="4"/>
        <v>0</v>
      </c>
      <c r="H51" s="14"/>
    </row>
    <row r="52" spans="1:8" ht="13" x14ac:dyDescent="0.3">
      <c r="A52" s="30"/>
      <c r="B52" s="29" t="s">
        <v>297</v>
      </c>
      <c r="C52" s="94"/>
      <c r="D52" s="92">
        <v>0</v>
      </c>
      <c r="E52" s="14"/>
      <c r="F52" s="68"/>
      <c r="G52" s="269">
        <f t="shared" si="4"/>
        <v>0</v>
      </c>
      <c r="H52" s="14"/>
    </row>
    <row r="53" spans="1:8" ht="13" x14ac:dyDescent="0.3">
      <c r="A53" s="30"/>
      <c r="B53" s="29" t="s">
        <v>298</v>
      </c>
      <c r="C53" s="94"/>
      <c r="D53" s="92">
        <v>0</v>
      </c>
      <c r="E53" s="14"/>
      <c r="F53" s="68"/>
      <c r="G53" s="269">
        <f t="shared" si="4"/>
        <v>0</v>
      </c>
      <c r="H53" s="14"/>
    </row>
    <row r="54" spans="1:8" ht="13.5" thickBot="1" x14ac:dyDescent="0.35">
      <c r="A54" s="30"/>
      <c r="B54" s="30"/>
      <c r="C54" s="93">
        <f>SUM(C46:C53)</f>
        <v>0</v>
      </c>
      <c r="D54" s="93">
        <f>SUM(D46:D53)</f>
        <v>0</v>
      </c>
      <c r="E54" s="14"/>
      <c r="F54" s="68"/>
      <c r="G54" s="68"/>
      <c r="H54" s="14"/>
    </row>
    <row r="55" spans="1:8" ht="13.5" thickTop="1" x14ac:dyDescent="0.3">
      <c r="A55" s="30"/>
      <c r="B55" s="30"/>
      <c r="C55" s="16"/>
      <c r="D55" s="296" t="str">
        <f>IF(D44=D54,"","The expenditure and Financed by do not match")</f>
        <v/>
      </c>
      <c r="E55" s="14"/>
      <c r="F55" s="68"/>
      <c r="G55" s="68"/>
      <c r="H55" s="14"/>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F2E51-C8E9-406E-A4BE-5B439FBF1A13}">
  <dimension ref="A1:J25"/>
  <sheetViews>
    <sheetView showGridLines="0" workbookViewId="0">
      <selection activeCell="B27" sqref="B27"/>
    </sheetView>
  </sheetViews>
  <sheetFormatPr defaultColWidth="8.90625" defaultRowHeight="14.5" x14ac:dyDescent="0.35"/>
  <cols>
    <col min="1" max="1" width="5.81640625" style="311" customWidth="1"/>
    <col min="2" max="2" width="51" style="311" customWidth="1"/>
    <col min="3" max="3" width="3.81640625" style="311" customWidth="1"/>
    <col min="4" max="5" width="12.81640625" style="311" customWidth="1"/>
    <col min="6" max="6" width="3.81640625" style="311" customWidth="1"/>
    <col min="7" max="8" width="12.81640625" style="311" customWidth="1"/>
    <col min="9" max="9" width="5.81640625" style="311" customWidth="1"/>
    <col min="10" max="10" width="80.453125" style="311" customWidth="1"/>
    <col min="11" max="16384" width="8.90625" style="311"/>
  </cols>
  <sheetData>
    <row r="1" spans="1:10" ht="15" thickBot="1" x14ac:dyDescent="0.4">
      <c r="B1" s="54" t="s">
        <v>351</v>
      </c>
    </row>
    <row r="2" spans="1:10" ht="29" x14ac:dyDescent="0.35">
      <c r="D2" s="312" t="s">
        <v>34</v>
      </c>
      <c r="G2" s="312" t="s">
        <v>35</v>
      </c>
      <c r="H2" s="313"/>
      <c r="I2" s="313"/>
    </row>
    <row r="3" spans="1:10" ht="15" thickBot="1" x14ac:dyDescent="0.4">
      <c r="D3" s="314" t="s">
        <v>39</v>
      </c>
      <c r="E3" s="315"/>
      <c r="F3" s="315"/>
      <c r="G3" s="314" t="s">
        <v>39</v>
      </c>
      <c r="H3" s="316"/>
      <c r="I3" s="316"/>
    </row>
    <row r="4" spans="1:10" x14ac:dyDescent="0.35">
      <c r="A4" s="317" t="s">
        <v>75</v>
      </c>
      <c r="B4" s="318" t="s">
        <v>76</v>
      </c>
      <c r="C4" s="319"/>
      <c r="D4" s="320">
        <f>Income!E6</f>
        <v>0</v>
      </c>
      <c r="G4" s="321">
        <f>Income!F6</f>
        <v>0</v>
      </c>
      <c r="H4" s="266"/>
      <c r="I4" s="266"/>
    </row>
    <row r="5" spans="1:10" x14ac:dyDescent="0.35">
      <c r="A5" s="322" t="s">
        <v>79</v>
      </c>
      <c r="B5" s="323" t="s">
        <v>80</v>
      </c>
      <c r="C5" s="319"/>
      <c r="D5" s="324">
        <f>Income!E8</f>
        <v>0</v>
      </c>
      <c r="G5" s="325">
        <f>Income!F8</f>
        <v>0</v>
      </c>
      <c r="H5" s="266"/>
      <c r="I5" s="266"/>
    </row>
    <row r="6" spans="1:10" x14ac:dyDescent="0.35">
      <c r="A6" s="322" t="s">
        <v>81</v>
      </c>
      <c r="B6" s="323" t="s">
        <v>82</v>
      </c>
      <c r="C6" s="319"/>
      <c r="D6" s="324">
        <f>Income!E9</f>
        <v>0</v>
      </c>
      <c r="G6" s="325">
        <f>Income!F9</f>
        <v>0</v>
      </c>
      <c r="H6" s="266"/>
      <c r="I6" s="266"/>
    </row>
    <row r="7" spans="1:10" ht="15" thickBot="1" x14ac:dyDescent="0.4">
      <c r="A7" s="326" t="s">
        <v>83</v>
      </c>
      <c r="B7" s="327" t="s">
        <v>84</v>
      </c>
      <c r="C7" s="319"/>
      <c r="D7" s="328">
        <f>Income!E10</f>
        <v>0</v>
      </c>
      <c r="G7" s="329">
        <f>Income!F10</f>
        <v>0</v>
      </c>
      <c r="H7" s="266"/>
      <c r="I7" s="266"/>
    </row>
    <row r="9" spans="1:10" x14ac:dyDescent="0.35">
      <c r="B9" s="54" t="s">
        <v>352</v>
      </c>
    </row>
    <row r="10" spans="1:10" ht="15" thickBot="1" x14ac:dyDescent="0.4"/>
    <row r="11" spans="1:10" ht="15" thickBot="1" x14ac:dyDescent="0.4">
      <c r="D11" s="360" t="s">
        <v>353</v>
      </c>
      <c r="E11" s="361"/>
      <c r="G11" s="362" t="s">
        <v>35</v>
      </c>
      <c r="H11" s="363"/>
      <c r="I11" s="313"/>
    </row>
    <row r="12" spans="1:10" ht="73" thickBot="1" x14ac:dyDescent="0.4">
      <c r="D12" s="330" t="s">
        <v>39</v>
      </c>
      <c r="E12" s="331" t="s">
        <v>354</v>
      </c>
      <c r="F12" s="332"/>
      <c r="G12" s="330" t="s">
        <v>39</v>
      </c>
      <c r="H12" s="331" t="s">
        <v>354</v>
      </c>
      <c r="I12" s="333"/>
      <c r="J12" s="334" t="s">
        <v>355</v>
      </c>
    </row>
    <row r="13" spans="1:10" x14ac:dyDescent="0.35">
      <c r="B13" s="335" t="s">
        <v>348</v>
      </c>
      <c r="C13" s="336"/>
      <c r="D13" s="338">
        <v>0</v>
      </c>
      <c r="E13" s="339" t="b">
        <v>0</v>
      </c>
      <c r="G13" s="338">
        <v>0</v>
      </c>
      <c r="H13" s="340" t="b">
        <v>0</v>
      </c>
      <c r="J13" s="341"/>
    </row>
    <row r="14" spans="1:10" ht="15" thickBot="1" x14ac:dyDescent="0.4">
      <c r="B14" s="337" t="s">
        <v>347</v>
      </c>
      <c r="C14" s="336"/>
      <c r="D14" s="342">
        <v>0</v>
      </c>
      <c r="E14" s="343" t="b">
        <v>0</v>
      </c>
      <c r="G14" s="342">
        <v>0</v>
      </c>
      <c r="H14" s="344" t="b">
        <v>0</v>
      </c>
      <c r="J14" s="345"/>
    </row>
    <row r="24" spans="5:5" hidden="1" x14ac:dyDescent="0.35">
      <c r="E24" s="311" t="s">
        <v>349</v>
      </c>
    </row>
    <row r="25" spans="5:5" hidden="1" x14ac:dyDescent="0.35">
      <c r="E25" s="311" t="s">
        <v>350</v>
      </c>
    </row>
  </sheetData>
  <sheetProtection sheet="1" objects="1" scenarios="1"/>
  <mergeCells count="2">
    <mergeCell ref="D11:E11"/>
    <mergeCell ref="G11:H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igratedLivelinkNodeID xmlns="846980c5-3db8-44b0-935b-312affdd1e17">254716167</MigratedLivelinkNodeID>
    <EmailFrom xmlns="846980c5-3db8-44b0-935b-312affdd1e17" xsi:nil="true"/>
    <EmailCC xmlns="846980c5-3db8-44b0-935b-312affdd1e17" xsi:nil="true"/>
    <EmailTo xmlns="846980c5-3db8-44b0-935b-312affdd1e17" xsi:nil="true"/>
    <OfficialDate xmlns="846980c5-3db8-44b0-935b-312affdd1e17" xsi:nil="true"/>
    <_dlc_DocId xmlns="76699e94-5373-4908-8786-85f2fbc6030f">MYDOC-952800175-32570</_dlc_DocId>
    <_dlc_DocIdUrl xmlns="76699e94-5373-4908-8786-85f2fbc6030f">
      <Url>https://sfcacuk.sharepoint.com/sites/MyDoc/_layouts/15/DocIdRedir.aspx?ID=MYDOC-952800175-32570</Url>
      <Description>MYDOC-952800175-32570</Description>
    </_dlc_DocIdUrl>
    <TaxCatchAll xmlns="76699e94-5373-4908-8786-85f2fbc6030f" xsi:nil="true"/>
    <lcf76f155ced4ddcb4097134ff3c332f xmlns="846980c5-3db8-44b0-935b-312affdd1e17">
      <Terms xmlns="http://schemas.microsoft.com/office/infopath/2007/PartnerControls"/>
    </lcf76f155ced4ddcb4097134ff3c332f>
    <_Flow_SignoffStatus xmlns="846980c5-3db8-44b0-935b-312affdd1e17" xsi:nil="true"/>
    <Thumbnail xmlns="846980c5-3db8-44b0-935b-312affdd1e1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5" ma:contentTypeDescription="Create a new document." ma:contentTypeScope="" ma:versionID="e574a73d3bccec59b7b37647195b7fbc">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d5cc4d35050568c58a78005266516858"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Thumbn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Thumbnail" ma:index="35" nillable="true" ma:displayName="Thumbnail" ma:format="Thumbnail" ma:internalName="Thumbnai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05E9B1-A3B5-400F-B063-11193B80E579}">
  <ds:schemaRef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76699e94-5373-4908-8786-85f2fbc6030f"/>
    <ds:schemaRef ds:uri="846980c5-3db8-44b0-935b-312affdd1e1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36C7552-E6B8-4DAC-8386-3D260BD6822E}">
  <ds:schemaRefs>
    <ds:schemaRef ds:uri="http://schemas.microsoft.com/sharepoint/v3/contenttype/forms"/>
  </ds:schemaRefs>
</ds:datastoreItem>
</file>

<file path=customXml/itemProps3.xml><?xml version="1.0" encoding="utf-8"?>
<ds:datastoreItem xmlns:ds="http://schemas.openxmlformats.org/officeDocument/2006/customXml" ds:itemID="{63413DE5-B0DC-4A04-B068-2076D4841298}">
  <ds:schemaRefs>
    <ds:schemaRef ds:uri="http://schemas.microsoft.com/sharepoint/events"/>
  </ds:schemaRefs>
</ds:datastoreItem>
</file>

<file path=customXml/itemProps4.xml><?xml version="1.0" encoding="utf-8"?>
<ds:datastoreItem xmlns:ds="http://schemas.openxmlformats.org/officeDocument/2006/customXml" ds:itemID="{EEA2F23A-3A1A-4E37-86CC-8226D7F10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Declaration</vt:lpstr>
      <vt:lpstr>Assumptions</vt:lpstr>
      <vt:lpstr>SOCIE</vt:lpstr>
      <vt:lpstr>Income</vt:lpstr>
      <vt:lpstr>Expenditure</vt:lpstr>
      <vt:lpstr>Cashflow</vt:lpstr>
      <vt:lpstr>Balance sheet</vt:lpstr>
      <vt:lpstr>BS Additional info</vt:lpstr>
      <vt:lpstr>Transnational and Global Online</vt:lpstr>
      <vt:lpstr>Borrowing covenants</vt:lpstr>
      <vt:lpstr>Summary</vt:lpstr>
      <vt:lpstr>Assumptions!Print_Area</vt:lpstr>
      <vt:lpstr>'Balance sheet'!Print_Area</vt:lpstr>
      <vt:lpstr>'BS Additional info'!Print_Area</vt:lpstr>
      <vt:lpstr>Cashflow!Print_Area</vt:lpstr>
      <vt:lpstr>Declaration!Print_Area</vt:lpstr>
      <vt:lpstr>Expenditure!Print_Area</vt:lpstr>
      <vt:lpstr>Income!Print_Area</vt:lpstr>
      <vt:lpstr>SOCIE!Print_Area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Forecast Update for Higher Education Institutions 2024-25 template</dc:title>
  <dc:subject/>
  <dc:creator>Claire Taylor</dc:creator>
  <cp:keywords/>
  <dc:description/>
  <cp:lastModifiedBy>Giulio Romano</cp:lastModifiedBy>
  <cp:revision/>
  <dcterms:created xsi:type="dcterms:W3CDTF">2011-05-20T09:12:30Z</dcterms:created>
  <dcterms:modified xsi:type="dcterms:W3CDTF">2025-03-03T16:44:40Z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0x010100C9EE54AE9194E44A809D3DAC3877325F</vt:lpwstr>
  </property>
  <property fmtid="{D5CDD505-2E9C-101B-9397-08002B2CF9AE}" pid="4" name="Order">
    <vt:r8>100</vt:r8>
  </property>
  <property fmtid="{D5CDD505-2E9C-101B-9397-08002B2CF9AE}" pid="5" name="_dlc_DocIdItemGuid">
    <vt:lpwstr>521a2f07-06d0-4dc7-ad9d-6a802f42e516</vt:lpwstr>
  </property>
  <property fmtid="{D5CDD505-2E9C-101B-9397-08002B2CF9AE}" pid="6" name="MediaServiceImageTags">
    <vt:lpwstr/>
  </property>
</Properties>
</file>